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ŠampalíkováKateřina\Desktop\VSA PARASPORT\"/>
    </mc:Choice>
  </mc:AlternateContent>
  <xr:revisionPtr revIDLastSave="0" documentId="8_{D835189D-6474-49AB-92C7-77FC5C5875D4}" xr6:coauthVersionLast="47" xr6:coauthVersionMax="47" xr10:uidLastSave="{00000000-0000-0000-0000-000000000000}"/>
  <workbookProtection workbookAlgorithmName="SHA-512" workbookHashValue="wSqlBGbiLDDi8FbUMW5rpDdkytP6rS6phtuPS1XfmhzPI/hb8tG2t372Nrz6cs87LYK2+yQDFje5ySBsaBRH/w==" workbookSaltValue="XpcOVHF1mEo1Vhsm8RD/2w==" workbookSpinCount="100000" lockStructure="1"/>
  <bookViews>
    <workbookView xWindow="38280" yWindow="-120" windowWidth="38640" windowHeight="21240" xr2:uid="{0FB494C8-145C-4B7D-9FE1-7064AF98348C}"/>
  </bookViews>
  <sheets>
    <sheet name="FORMULÁŘ" sheetId="2" r:id="rId1"/>
    <sheet name="ČÍSELNÍKY" sheetId="3" state="hidden" r:id="rId2"/>
    <sheet name="podpora limity" sheetId="5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7" i="2" l="1"/>
  <c r="B52" i="2" l="1"/>
  <c r="B159" i="2"/>
  <c r="B156" i="2"/>
  <c r="B153" i="2"/>
  <c r="B150" i="2"/>
  <c r="B147" i="2"/>
  <c r="B144" i="2"/>
  <c r="B162" i="2" l="1"/>
  <c r="B119" i="2"/>
  <c r="B118" i="2"/>
  <c r="B121" i="2" s="1"/>
  <c r="B122" i="2" l="1"/>
  <c r="B137" i="2" l="1"/>
  <c r="B151" i="2" l="1"/>
  <c r="B148" i="2"/>
  <c r="B145" i="2"/>
  <c r="B157" i="2"/>
  <c r="B154" i="2"/>
  <c r="B160" i="2"/>
  <c r="B136" i="2"/>
  <c r="B163" i="2" s="1"/>
  <c r="B164" i="2" s="1"/>
  <c r="B133" i="2"/>
  <c r="B155" i="2" l="1"/>
  <c r="B161" i="2"/>
  <c r="B158" i="2"/>
  <c r="B152" i="2"/>
  <c r="B149" i="2"/>
  <c r="B146" i="2"/>
  <c r="B138" i="2"/>
  <c r="B51" i="2" l="1"/>
  <c r="B50" i="2"/>
  <c r="B49" i="2"/>
  <c r="B139" i="2" l="1"/>
  <c r="B141" i="2" s="1"/>
</calcChain>
</file>

<file path=xl/sharedStrings.xml><?xml version="1.0" encoding="utf-8"?>
<sst xmlns="http://schemas.openxmlformats.org/spreadsheetml/2006/main" count="257" uniqueCount="213">
  <si>
    <t>Akce</t>
  </si>
  <si>
    <t>Vyplní žadatel</t>
  </si>
  <si>
    <t>Název akce</t>
  </si>
  <si>
    <t>Sportovní odvětví</t>
  </si>
  <si>
    <t>Individuální / kolektivní sport</t>
  </si>
  <si>
    <t>Věková kategorie</t>
  </si>
  <si>
    <t>Ročník akce (pořadí akce v historické řadě)</t>
  </si>
  <si>
    <t>Významnost akce</t>
  </si>
  <si>
    <t>Geografický rozsah akce</t>
  </si>
  <si>
    <t>Typ akce z hlediska opakování a místa</t>
  </si>
  <si>
    <t>Termín a místo akce</t>
  </si>
  <si>
    <t>Termín konání celé akce - rok (poslední den akce)</t>
  </si>
  <si>
    <t>Termín konání celé akce - měsíc (poslední den akce)</t>
  </si>
  <si>
    <t>začátek akce (přesné datum)</t>
  </si>
  <si>
    <t>konec akce (přesné datum)</t>
  </si>
  <si>
    <t>počet dnů trvání akce (od prvního do posledního dne)</t>
  </si>
  <si>
    <t>Termín pobytu sportovců na místě akce</t>
  </si>
  <si>
    <t>datum příjezdu prvních účastníků / sportovců (přesné datum)</t>
  </si>
  <si>
    <t>datum odjezdu posledních účastníků / sportovců (přesné datum)</t>
  </si>
  <si>
    <t>Hlavní místo akce (finálová část) - obec</t>
  </si>
  <si>
    <t xml:space="preserve">kraj (hlavní místo akce) </t>
  </si>
  <si>
    <t>začátek akce v hlavním místě akce (přesné datum)</t>
  </si>
  <si>
    <t>konec akce v hlavním místě akce (přesné datum)</t>
  </si>
  <si>
    <t>Další místo akce č. 2 - obec</t>
  </si>
  <si>
    <t xml:space="preserve">kraj (místo akce č. 2) </t>
  </si>
  <si>
    <t>začátek akce v místě akce č. 2 (přesné datum)</t>
  </si>
  <si>
    <t>konec akce v místě akce č. 2 (přesné datum)</t>
  </si>
  <si>
    <t>Další místo akce č. 3 - obec</t>
  </si>
  <si>
    <t xml:space="preserve">kraj (místo akce č. 3) </t>
  </si>
  <si>
    <t>začátek akce v místě akce č. 3 (přesné datum)</t>
  </si>
  <si>
    <t>konec akce v místě akce č. 3 (přesné datum)</t>
  </si>
  <si>
    <t>Další místo akce č. 4 - obec</t>
  </si>
  <si>
    <t xml:space="preserve">kraj (místo akce č. 4) </t>
  </si>
  <si>
    <t>začátek akce v místě akce č. 4 (přesné datum)</t>
  </si>
  <si>
    <t>konec akce v místě akce č. 4 (přesné datum)</t>
  </si>
  <si>
    <t>Sportovní účast</t>
  </si>
  <si>
    <t>Účastní se akce sportovci z Česka</t>
  </si>
  <si>
    <t>Počet sportovců</t>
  </si>
  <si>
    <t>pozn. jedná se o celkový počet sportovců, v případě kolektivních sportů součet členů všech týmů</t>
  </si>
  <si>
    <t>v případě kolektivního sportu počet týmů mužů</t>
  </si>
  <si>
    <t>z toho počet sportovců mužů ze zahraničí</t>
  </si>
  <si>
    <t>Počet zahraničních zemí reprezentovaných sportovci muži</t>
  </si>
  <si>
    <t>Počet sportovkyň</t>
  </si>
  <si>
    <t>pozn. jedná se o celkový počet sportovkyň, v případě kolektivních sportů součet členů všech týmů</t>
  </si>
  <si>
    <t>v případě kolektivního sportu počet týmů žen</t>
  </si>
  <si>
    <t>z toho počet sportovců žen ze zahraničí</t>
  </si>
  <si>
    <t>Počet zahraničních zemí reprezentovaných sportovci ženami</t>
  </si>
  <si>
    <t>CELKEM počet sportovců</t>
  </si>
  <si>
    <t>v případě kolektivního sportu počet týmů</t>
  </si>
  <si>
    <t>z toho počet sportovců ze zahraničí</t>
  </si>
  <si>
    <t>Počet zahraničních zemí reprezentovaných sportovci</t>
  </si>
  <si>
    <t>Reálná ambice české účasti</t>
  </si>
  <si>
    <t>Umístění českého zástupce do 10. místa</t>
  </si>
  <si>
    <t>Účast sportovců z Česka (bez ambice na umístění do 10. místa)</t>
  </si>
  <si>
    <t>Umístění českých reprezentantů na posledních ročnících akce</t>
  </si>
  <si>
    <t>Nejlepší umístění na posledním konaném ročníku akce</t>
  </si>
  <si>
    <t>Nejlepší umístění na předposledním konaném ročníku akce</t>
  </si>
  <si>
    <t>Nejlepší umístění na posledním ročníku akce konaném v ČR</t>
  </si>
  <si>
    <t>Historie akce  </t>
  </si>
  <si>
    <r>
      <t xml:space="preserve">Poslední konaný ročník </t>
    </r>
    <r>
      <rPr>
        <i/>
        <sz val="10"/>
        <color theme="1"/>
        <rFont val="Arial Narrow"/>
        <family val="2"/>
        <charset val="238"/>
      </rPr>
      <t>(nejblíže k datu podání žádosti)</t>
    </r>
  </si>
  <si>
    <t>rok konání akce</t>
  </si>
  <si>
    <t>měsíc (poslední den akce)</t>
  </si>
  <si>
    <t>Místo - město, obec</t>
  </si>
  <si>
    <t>Země</t>
  </si>
  <si>
    <t>v případě kolektivních sportů počet týmů</t>
  </si>
  <si>
    <t>Počet zemí, ze kterých byli aktivní sportovci</t>
  </si>
  <si>
    <t>Počet diváků / návštěvníků (počet tzv. akcednů / průchodů turnikety)</t>
  </si>
  <si>
    <t>z toho počet diváků / návštěvníků z Česka (počet tzv. akcednů / průchodů turnikety)</t>
  </si>
  <si>
    <t>Poslední ročník konaný v ČR</t>
  </si>
  <si>
    <t>Místo akce v ČR (hlavní místo akce) - město, obec</t>
  </si>
  <si>
    <t>Místo akce v ČR (hlavní místo akce) - kraj</t>
  </si>
  <si>
    <t>Počet účastnících se sportovců</t>
  </si>
  <si>
    <t>z toho počet diváků / návštěvníků ze zahraničí (počet tzv. akcednů / průchodů turnikety)</t>
  </si>
  <si>
    <r>
      <t>Návštěvnost akce</t>
    </r>
    <r>
      <rPr>
        <sz val="10"/>
        <color theme="1"/>
        <rFont val="Arial Narrow"/>
        <family val="2"/>
        <charset val="238"/>
      </rPr>
      <t xml:space="preserve"> (počet tzv. akcednů / průchodů turnikety)</t>
    </r>
  </si>
  <si>
    <t>pozn. uveďte odhady na základě předchozích ročníků / předpoklad v případě akce bez historie v ČR</t>
  </si>
  <si>
    <t>Počet dílčích diváckých akcí se samostatným průchodem turniketem</t>
  </si>
  <si>
    <t>Celkový očekávaný počet diváků / návštěvníků akce (počet tzv. akcednů / průchodů turnikety)</t>
  </si>
  <si>
    <t>z toho očekávaný počet diváků domácích místních (z okruhu cca 20 km k místu konání akce)</t>
  </si>
  <si>
    <t>z toho očekávaný počet diváků domácích nemístních (z Česka)</t>
  </si>
  <si>
    <t>z toho očekávaný počet diváků ze zahraničí / Evropy</t>
  </si>
  <si>
    <t>z toho očekávaný počet diváků ze zahraničí / mimoevropští diváci</t>
  </si>
  <si>
    <t>Rozpočet / náklady akce ( v Kč)</t>
  </si>
  <si>
    <t>Celkové mandatorní / podmíněné výdaje spojené s organizací akce (např. podmínky mezinárodní asociace) </t>
  </si>
  <si>
    <t xml:space="preserve">z toho způsobilé mandatorní výdaje spojené s organizací akce </t>
  </si>
  <si>
    <t>z toho žádost o spolufinancování ze způsobilých nákladů (podíl v %)</t>
  </si>
  <si>
    <t>Celkové náklady na zajištění sportovní organizace </t>
  </si>
  <si>
    <t xml:space="preserve">pozn. jedná se např. o náklady se zajištěním časomíry, vyznačením/úpravou trasy závodu apod. </t>
  </si>
  <si>
    <t>z toho způsobilé náklady na zajištění sportovní organizace </t>
  </si>
  <si>
    <t>Celkové náklady na zajištění diváckého zázemí </t>
  </si>
  <si>
    <t>pozn. jedná se např. o náklady se stavbou mobilních tribun, stánky s občerstvením apod.</t>
  </si>
  <si>
    <t>z toho způsobilé náklady na zajištění diváckého zázemí </t>
  </si>
  <si>
    <t>Celkové náklady na propagaci, marketing, média </t>
  </si>
  <si>
    <t>z toho způsobilé náklady na propagaci, marketing, média </t>
  </si>
  <si>
    <t>Celkové osobní náklady</t>
  </si>
  <si>
    <t>z toho způsobilé osobní náklady</t>
  </si>
  <si>
    <t>Celkové ostatní náklady (administrativa, kandidatura, apod.) </t>
  </si>
  <si>
    <t>z toho způsobilé ostatní náklady</t>
  </si>
  <si>
    <t>CELKEM rozpočet / náklady akce</t>
  </si>
  <si>
    <t xml:space="preserve">z toho celkové způsobilé náklady </t>
  </si>
  <si>
    <t>z toho žádost o spolufinancování z celkových nákladů (podíl v %)</t>
  </si>
  <si>
    <t>z toho žádost o spolufinancování, požadovaná podpora akce</t>
  </si>
  <si>
    <r>
      <t xml:space="preserve">Příjmy akce ( v Kč) </t>
    </r>
    <r>
      <rPr>
        <i/>
        <sz val="10"/>
        <color theme="1"/>
        <rFont val="Arial Narrow"/>
        <family val="2"/>
        <charset val="238"/>
      </rPr>
      <t>- do příjmů akce nezařazujte požadovanou podporu NSA</t>
    </r>
  </si>
  <si>
    <t>Příjmy na podporu akce od mezinárodní asociace</t>
  </si>
  <si>
    <t>Příjmy na podporu akce od národní / regionální asociace</t>
  </si>
  <si>
    <t>Příjmy od účastníků akce / účastnické poplatky</t>
  </si>
  <si>
    <t>Příjmy ze vstupného</t>
  </si>
  <si>
    <t>Příjmy za marketingové plnění. sponzoring</t>
  </si>
  <si>
    <t>Příjmy z televizních / mediálních práv</t>
  </si>
  <si>
    <t>Příjmy od jiných složek veřejného sektoru (kraje / města / obce / EU apod.)</t>
  </si>
  <si>
    <t>Ostatní příjmy</t>
  </si>
  <si>
    <t>CELKEM příjmy akce</t>
  </si>
  <si>
    <t>Finanční bilance akce ( v Kč)</t>
  </si>
  <si>
    <t>Celkem Náklady akce</t>
  </si>
  <si>
    <t>Celkem Příjmy akce</t>
  </si>
  <si>
    <t>Bilance akce - rozdíl Příjmy - Náklady</t>
  </si>
  <si>
    <t>Žádost o spolufinancování, požadovaná podpora</t>
  </si>
  <si>
    <t>Finální kontrola poměru požadované podpory a nákladů na akci</t>
  </si>
  <si>
    <t>Žádost o spolufinancování z celkových mandatorních / podmíněných výdajů spojených s organizací akce</t>
  </si>
  <si>
    <t>Poměr žádosti o spolufinancování v této skupině nákladů k celkovým způsobilým nákladům akce (v %)</t>
  </si>
  <si>
    <t>kontrola poměru žádosti o spolufinancování v této skupině nákladů k celkovým způsobilým nákladům akce</t>
  </si>
  <si>
    <t>Žádost o spolufinancování z celkových nákladů na zajištění sportovní organizace </t>
  </si>
  <si>
    <t>Žádost o spolufinancování z celkových nákladů na zajištění diváckého zázemí </t>
  </si>
  <si>
    <t>Žádost o spolufinancování z celkových nákladů na propagaci, marketing, média </t>
  </si>
  <si>
    <t>Žádost o spolufinancování z celkových osobních nákladů</t>
  </si>
  <si>
    <t>Žádost o spolufinancování z celkových ostatních nákladů</t>
  </si>
  <si>
    <t>CELKOVÁ ŽÁDOST O SPOLUFINANCOVÁNÍ</t>
  </si>
  <si>
    <t>Poměr celkové žádosti o spolufinancování k celkovým způsobilým nákladům akce (v %)</t>
  </si>
  <si>
    <t>kontrola poměru celkové žádosti o spolufinancování k celkovým způsobilým nákladům akce</t>
  </si>
  <si>
    <t>Ano / Ne</t>
  </si>
  <si>
    <t>Kraj</t>
  </si>
  <si>
    <t xml:space="preserve">Umístění českých reprezentantů na posledních akcích </t>
  </si>
  <si>
    <t>měsíc</t>
  </si>
  <si>
    <t>kolektivní</t>
  </si>
  <si>
    <t>dorostenci</t>
  </si>
  <si>
    <t>mistrovství světa</t>
  </si>
  <si>
    <t>světová akce (účastníci z celého světa)</t>
  </si>
  <si>
    <t>více akcí za rok / různé destinace</t>
  </si>
  <si>
    <t>ano</t>
  </si>
  <si>
    <t>Hlavní město Praha</t>
  </si>
  <si>
    <t>medailové umístění (1. - 3. místo)</t>
  </si>
  <si>
    <t>akce se v ČR nikdy nekonala</t>
  </si>
  <si>
    <t>individuální</t>
  </si>
  <si>
    <t>junioři</t>
  </si>
  <si>
    <t>mistrovství Evropy</t>
  </si>
  <si>
    <t>evropská akce (účastníci z Evropy)</t>
  </si>
  <si>
    <t>více akcí za rok / jedna destinace</t>
  </si>
  <si>
    <t>ne</t>
  </si>
  <si>
    <t>Středočeský kraj</t>
  </si>
  <si>
    <t>4.-10. místo (individuální) / 4.-6. místo (kolektivní / družstva)</t>
  </si>
  <si>
    <t>individuální / družstva</t>
  </si>
  <si>
    <t>kategorie do 21 / 23 let</t>
  </si>
  <si>
    <t>světový pohár</t>
  </si>
  <si>
    <t>národní akce (účastníci z ČR)</t>
  </si>
  <si>
    <t>každoroční / různé destinace</t>
  </si>
  <si>
    <t>Jihočeský kraj</t>
  </si>
  <si>
    <t>11.-20. místo (individuální) / 7.-12. místo (kolektivní / družstva)</t>
  </si>
  <si>
    <t>dospělí - vrcholová úroveň</t>
  </si>
  <si>
    <t>evropský pohár</t>
  </si>
  <si>
    <t>regionální akce  (účastníci z oblasti ČR)</t>
  </si>
  <si>
    <t>každoroční / jedna destinace</t>
  </si>
  <si>
    <t>Plzeňský kraj</t>
  </si>
  <si>
    <t>pouze účast českých sportovců bez umístění</t>
  </si>
  <si>
    <t>dospělí - aktivní / rekreační úroveň</t>
  </si>
  <si>
    <t>mezinárodní akce / soutěž / závod / utkání</t>
  </si>
  <si>
    <t>1x za dva roky / různé destinace</t>
  </si>
  <si>
    <t>Karlovarský kraj</t>
  </si>
  <si>
    <t>bez české účasti</t>
  </si>
  <si>
    <t>národní šampionát</t>
  </si>
  <si>
    <t>1x za dva roky / jedna destinace</t>
  </si>
  <si>
    <t>Ústecký kraj</t>
  </si>
  <si>
    <t>regionální akce</t>
  </si>
  <si>
    <t>1x za tři a více let / různé destinace</t>
  </si>
  <si>
    <t>Liberecký kraj</t>
  </si>
  <si>
    <t>1x za tři a více let / jedna destinace</t>
  </si>
  <si>
    <t>Královéhradecký kraj</t>
  </si>
  <si>
    <t>jednorázová neopakovatelná akce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</si>
  <si>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</si>
  <si>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</si>
  <si>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</si>
  <si>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</si>
  <si>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</si>
  <si>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</si>
  <si>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Maximální možná podpora</t>
  </si>
  <si>
    <t>ze skupiny nákladů</t>
  </si>
  <si>
    <t>ze způsobilých nákladů</t>
  </si>
  <si>
    <t xml:space="preserve">Uznatelné mandatorní výdaje spojené s organizací akce </t>
  </si>
  <si>
    <t>Uznatelné náklady na zajištění sportovní organizace </t>
  </si>
  <si>
    <t>Uznatelné náklady na zajištění diváckého zázemí </t>
  </si>
  <si>
    <t>Uznatelné náklady na propagaci, marketing, média </t>
  </si>
  <si>
    <t>Uznatelné osobní náklady</t>
  </si>
  <si>
    <t>Uznatelné ostatní náklady</t>
  </si>
  <si>
    <t xml:space="preserve">Celkové uznatelné náklady </t>
  </si>
  <si>
    <t>pozn. uveďte pouze číslo bez tečky (v případě VSA, jejichž pořadatelství je přidělováno příslušnou mezinárodní organizací, uveďte i předchozí ročníky dané VSA konané v zahraniční)</t>
  </si>
  <si>
    <t>pozn. přesné datum uvádějte v celém dokumentu ve tvaru DD.MM.RRRR</t>
  </si>
  <si>
    <t>pozn. uveďte např. počet hracíh/závodních dní nebo počet zápasů/závodů</t>
  </si>
  <si>
    <t xml:space="preserve">pozn. vypočtenou částku dotace vložte do elektronického formuláře žádosti </t>
  </si>
  <si>
    <t>pozn. název a ročník akce vypište, u ostatních položek vyberte z rozevíracího seznamu</t>
  </si>
  <si>
    <t>pozn. vyberte 3x z rozervíracího seznamu</t>
  </si>
  <si>
    <t>pozn. uveďte celkový počet diváků</t>
  </si>
  <si>
    <t>pozn. počet diváků ze zahraničí (z celkového počtu)</t>
  </si>
  <si>
    <t>pozn. počet diváků z Česka (z celkového počtu)</t>
  </si>
  <si>
    <t>pozn. termín konání akce musí být v souladu s údaji v elektronickém formuláři žádosti</t>
  </si>
  <si>
    <t>Kategorie sportu (paralympijský / neparalympijský)</t>
  </si>
  <si>
    <t>Umístění českého zástupce na pódiu / medaile (1. - 3. místo)</t>
  </si>
  <si>
    <t>Paralympijský / neparalympijský sport</t>
  </si>
  <si>
    <t>paralympijský</t>
  </si>
  <si>
    <t>neparalympijský</t>
  </si>
  <si>
    <t>paralympijské hry</t>
  </si>
  <si>
    <t>deaflympijské hry</t>
  </si>
  <si>
    <t>global games</t>
  </si>
  <si>
    <t>pozn. jedná se o náklady, kterými je podmíněno pořádání akce mezinárodní autoritou udělující pořádání akce a bez kterých by akci nebylo možné uspořádat (např. poplatek mezinárodní federaci, ubytování v určité kategorii hotelu daný předpisem, bezpečnostní služba apod.</t>
  </si>
  <si>
    <t>Příloha č. 24.2. Formulář Vstupní informace o akci Výzvy 15/2022 - PARASPORT Významné sportovní akce 2022</t>
  </si>
  <si>
    <t>pozn. NSA může určit specifické druhy nákladů, které nebude možné zařadit mezi způsobilé náklady. O tyto náklady je nutné celkové náklady v této skupině nákladů ponížit. Pokud takové druhy nákladů nejsou určeny, zapište celou částku celkových nákladů v této skupině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</si>
</sst>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;@"/>
    <numFmt numFmtId="165" formatCode="0.0%"/>
    <numFmt numFmtId="166" formatCode="_-* #,##0\ &quot;Kč&quot;_-;\-* #,##0\ &quot;Kč&quot;_-;_-* &quot;-&quot;??\ &quot;Kč&quot;_-;_-@_-"/>
    <numFmt numFmtId="167" formatCode="_-* #,##0_-;\-* #,##0_-;_-* &quot;-&quot;??_-;_-@_-"/>
  </numFmts>
  <fonts count="16" x14ac:knownFonts="1"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b/>
      <i/>
      <sz val="2"/>
      <color indexed="8"/>
      <name val="Arial Narrow"/>
      <family val="2"/>
      <charset val="238"/>
    </font>
    <font>
      <sz val="2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sz val="2"/>
      <color theme="1"/>
      <name val="Arial Narrow"/>
      <family val="2"/>
      <charset val="238"/>
    </font>
    <font>
      <i/>
      <sz val="2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  <font>
      <sz val="24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91454817346722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/>
      <right/>
      <top style="medium">
        <color theme="9" tint="0.39988402966399123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/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/>
      <diagonal/>
    </border>
    <border>
      <left style="medium">
        <color theme="9" tint="0.39991454817346722"/>
      </left>
      <right style="thin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/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medium">
        <color theme="9" tint="0.39991454817346722"/>
      </left>
      <right/>
      <top style="thin">
        <color theme="9" tint="0.39988402966399123"/>
      </top>
      <bottom style="thin">
        <color theme="9" tint="0.39988402966399123"/>
      </bottom>
      <diagonal/>
    </border>
    <border>
      <left/>
      <right style="medium">
        <color theme="9" tint="0.39991454817346722"/>
      </right>
      <top style="thin">
        <color theme="9" tint="0.39988402966399123"/>
      </top>
      <bottom style="thin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Protection="1">
      <protection locked="0" hidden="1"/>
    </xf>
    <xf numFmtId="3" fontId="1" fillId="0" borderId="3" xfId="0" applyNumberFormat="1" applyFont="1" applyBorder="1" applyAlignment="1" applyProtection="1">
      <alignment horizontal="center"/>
      <protection locked="0" hidden="1"/>
    </xf>
    <xf numFmtId="3" fontId="0" fillId="0" borderId="3" xfId="0" applyNumberFormat="1" applyBorder="1" applyAlignment="1" applyProtection="1">
      <alignment horizontal="center"/>
      <protection locked="0" hidden="1"/>
    </xf>
    <xf numFmtId="3" fontId="0" fillId="0" borderId="6" xfId="0" applyNumberFormat="1" applyBorder="1" applyAlignment="1" applyProtection="1">
      <alignment horizontal="center"/>
      <protection locked="0" hidden="1"/>
    </xf>
    <xf numFmtId="1" fontId="0" fillId="0" borderId="3" xfId="0" applyNumberFormat="1" applyBorder="1" applyAlignment="1" applyProtection="1">
      <alignment horizontal="center"/>
      <protection locked="0" hidden="1"/>
    </xf>
    <xf numFmtId="164" fontId="0" fillId="0" borderId="3" xfId="0" applyNumberFormat="1" applyBorder="1" applyAlignment="1" applyProtection="1">
      <alignment horizontal="center"/>
      <protection locked="0" hidden="1"/>
    </xf>
    <xf numFmtId="164" fontId="0" fillId="0" borderId="6" xfId="0" applyNumberFormat="1" applyBorder="1" applyAlignment="1" applyProtection="1">
      <alignment horizontal="center"/>
      <protection locked="0" hidden="1"/>
    </xf>
    <xf numFmtId="3" fontId="0" fillId="0" borderId="25" xfId="0" applyNumberFormat="1" applyBorder="1" applyAlignment="1" applyProtection="1">
      <alignment horizontal="center"/>
      <protection locked="0" hidden="1"/>
    </xf>
    <xf numFmtId="164" fontId="0" fillId="0" borderId="27" xfId="0" applyNumberFormat="1" applyBorder="1" applyAlignment="1" applyProtection="1">
      <alignment horizontal="center"/>
      <protection locked="0" hidden="1"/>
    </xf>
    <xf numFmtId="3" fontId="0" fillId="0" borderId="29" xfId="0" applyNumberFormat="1" applyBorder="1" applyAlignment="1" applyProtection="1">
      <alignment horizontal="center"/>
      <protection locked="0" hidden="1"/>
    </xf>
    <xf numFmtId="3" fontId="0" fillId="0" borderId="9" xfId="0" applyNumberFormat="1" applyBorder="1" applyAlignment="1" applyProtection="1">
      <alignment horizontal="center"/>
      <protection locked="0" hidden="1"/>
    </xf>
    <xf numFmtId="3" fontId="1" fillId="0" borderId="25" xfId="0" applyNumberFormat="1" applyFont="1" applyBorder="1" applyAlignment="1" applyProtection="1">
      <alignment horizontal="center"/>
      <protection locked="0" hidden="1"/>
    </xf>
    <xf numFmtId="3" fontId="2" fillId="0" borderId="3" xfId="0" applyNumberFormat="1" applyFont="1" applyBorder="1" applyAlignment="1" applyProtection="1">
      <alignment horizontal="center"/>
      <protection locked="0" hidden="1"/>
    </xf>
    <xf numFmtId="0" fontId="2" fillId="0" borderId="0" xfId="0" applyFont="1" applyProtection="1">
      <protection locked="0" hidden="1"/>
    </xf>
    <xf numFmtId="3" fontId="0" fillId="0" borderId="27" xfId="0" applyNumberFormat="1" applyBorder="1" applyAlignment="1" applyProtection="1">
      <alignment horizontal="center"/>
      <protection locked="0" hidden="1"/>
    </xf>
    <xf numFmtId="3" fontId="0" fillId="0" borderId="13" xfId="0" applyNumberFormat="1" applyBorder="1" applyAlignment="1" applyProtection="1">
      <alignment horizontal="center"/>
      <protection locked="0" hidden="1"/>
    </xf>
    <xf numFmtId="3" fontId="0" fillId="0" borderId="0" xfId="0" applyNumberFormat="1" applyAlignment="1" applyProtection="1">
      <alignment horizontal="center"/>
      <protection locked="0" hidden="1"/>
    </xf>
    <xf numFmtId="3" fontId="2" fillId="0" borderId="6" xfId="0" applyNumberFormat="1" applyFont="1" applyBorder="1" applyAlignment="1" applyProtection="1">
      <alignment horizontal="center"/>
      <protection locked="0" hidden="1"/>
    </xf>
    <xf numFmtId="3" fontId="0" fillId="0" borderId="15" xfId="0" applyNumberFormat="1" applyBorder="1" applyAlignment="1" applyProtection="1">
      <alignment horizontal="center"/>
      <protection locked="0" hidden="1"/>
    </xf>
    <xf numFmtId="3" fontId="0" fillId="0" borderId="8" xfId="0" applyNumberFormat="1" applyBorder="1" applyAlignment="1" applyProtection="1">
      <alignment horizontal="center"/>
      <protection locked="0" hidden="1"/>
    </xf>
    <xf numFmtId="3" fontId="2" fillId="0" borderId="13" xfId="0" applyNumberFormat="1" applyFont="1" applyBorder="1" applyAlignment="1" applyProtection="1">
      <alignment horizontal="center"/>
      <protection locked="0" hidden="1"/>
    </xf>
    <xf numFmtId="166" fontId="0" fillId="0" borderId="8" xfId="1" applyNumberFormat="1" applyFont="1" applyBorder="1" applyAlignment="1" applyProtection="1">
      <alignment horizontal="center"/>
      <protection locked="0" hidden="1"/>
    </xf>
    <xf numFmtId="166" fontId="0" fillId="0" borderId="3" xfId="1" applyNumberFormat="1" applyFont="1" applyBorder="1" applyAlignment="1" applyProtection="1">
      <alignment horizontal="center"/>
      <protection locked="0" hidden="1"/>
    </xf>
    <xf numFmtId="165" fontId="2" fillId="0" borderId="6" xfId="0" applyNumberFormat="1" applyFont="1" applyBorder="1" applyAlignment="1" applyProtection="1">
      <alignment horizontal="center"/>
      <protection locked="0" hidden="1"/>
    </xf>
    <xf numFmtId="166" fontId="0" fillId="0" borderId="25" xfId="1" applyNumberFormat="1" applyFont="1" applyBorder="1" applyAlignment="1" applyProtection="1">
      <alignment horizontal="center"/>
      <protection locked="0" hidden="1"/>
    </xf>
    <xf numFmtId="165" fontId="2" fillId="0" borderId="27" xfId="0" applyNumberFormat="1" applyFont="1" applyBorder="1" applyAlignment="1" applyProtection="1">
      <alignment horizontal="center"/>
      <protection locked="0" hidden="1"/>
    </xf>
    <xf numFmtId="0" fontId="11" fillId="0" borderId="0" xfId="0" applyFont="1" applyProtection="1"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166" fontId="1" fillId="3" borderId="17" xfId="1" applyNumberFormat="1" applyFont="1" applyFill="1" applyBorder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0" fillId="0" borderId="0" xfId="0" applyAlignment="1" applyProtection="1">
      <alignment horizontal="left" vertical="center"/>
      <protection locked="0" hidden="1"/>
    </xf>
    <xf numFmtId="0" fontId="0" fillId="0" borderId="0" xfId="0" applyProtection="1">
      <protection hidden="1"/>
    </xf>
    <xf numFmtId="3" fontId="1" fillId="2" borderId="1" xfId="0" applyNumberFormat="1" applyFont="1" applyFill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4" xfId="0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0" fillId="0" borderId="2" xfId="0" applyBorder="1" applyAlignment="1" applyProtection="1">
      <alignment horizontal="left" indent="1"/>
      <protection hidden="1"/>
    </xf>
    <xf numFmtId="0" fontId="0" fillId="0" borderId="5" xfId="0" applyBorder="1" applyAlignment="1" applyProtection="1">
      <alignment horizontal="left" indent="1"/>
      <protection hidden="1"/>
    </xf>
    <xf numFmtId="0" fontId="0" fillId="0" borderId="24" xfId="0" applyBorder="1" applyProtection="1">
      <protection hidden="1"/>
    </xf>
    <xf numFmtId="0" fontId="0" fillId="0" borderId="26" xfId="0" applyBorder="1" applyAlignment="1" applyProtection="1">
      <alignment horizontal="left" indent="1"/>
      <protection hidden="1"/>
    </xf>
    <xf numFmtId="0" fontId="0" fillId="0" borderId="7" xfId="0" applyBorder="1" applyProtection="1">
      <protection hidden="1"/>
    </xf>
    <xf numFmtId="0" fontId="2" fillId="0" borderId="2" xfId="0" applyFont="1" applyBorder="1" applyAlignment="1" applyProtection="1">
      <alignment horizontal="left" indent="1"/>
      <protection hidden="1"/>
    </xf>
    <xf numFmtId="0" fontId="0" fillId="0" borderId="26" xfId="0" applyBorder="1" applyProtection="1">
      <protection hidden="1"/>
    </xf>
    <xf numFmtId="0" fontId="1" fillId="0" borderId="7" xfId="0" applyFont="1" applyBorder="1" applyProtection="1">
      <protection hidden="1"/>
    </xf>
    <xf numFmtId="0" fontId="0" fillId="0" borderId="12" xfId="0" applyBorder="1" applyProtection="1">
      <protection hidden="1"/>
    </xf>
    <xf numFmtId="0" fontId="1" fillId="2" borderId="10" xfId="0" applyFont="1" applyFill="1" applyBorder="1" applyProtection="1">
      <protection hidden="1"/>
    </xf>
    <xf numFmtId="0" fontId="4" fillId="0" borderId="2" xfId="0" applyFont="1" applyBorder="1" applyProtection="1">
      <protection hidden="1"/>
    </xf>
    <xf numFmtId="0" fontId="2" fillId="0" borderId="2" xfId="0" applyFont="1" applyBorder="1" applyAlignment="1" applyProtection="1">
      <alignment horizontal="left" indent="2"/>
      <protection hidden="1"/>
    </xf>
    <xf numFmtId="0" fontId="2" fillId="0" borderId="5" xfId="0" applyFont="1" applyBorder="1" applyAlignment="1" applyProtection="1">
      <alignment horizontal="left" indent="2"/>
      <protection hidden="1"/>
    </xf>
    <xf numFmtId="0" fontId="0" fillId="0" borderId="14" xfId="0" applyBorder="1" applyAlignment="1" applyProtection="1">
      <alignment horizontal="left" indent="2"/>
      <protection hidden="1"/>
    </xf>
    <xf numFmtId="0" fontId="4" fillId="0" borderId="7" xfId="0" applyFont="1" applyBorder="1" applyProtection="1">
      <protection hidden="1"/>
    </xf>
    <xf numFmtId="0" fontId="2" fillId="0" borderId="12" xfId="0" applyFont="1" applyBorder="1" applyAlignment="1" applyProtection="1">
      <alignment horizontal="left" indent="2"/>
      <protection hidden="1"/>
    </xf>
    <xf numFmtId="0" fontId="0" fillId="0" borderId="2" xfId="0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left" indent="1"/>
      <protection hidden="1"/>
    </xf>
    <xf numFmtId="0" fontId="1" fillId="2" borderId="19" xfId="0" applyFont="1" applyFill="1" applyBorder="1" applyProtection="1">
      <protection hidden="1"/>
    </xf>
    <xf numFmtId="0" fontId="1" fillId="0" borderId="2" xfId="0" applyFont="1" applyBorder="1" applyProtection="1">
      <protection hidden="1"/>
    </xf>
    <xf numFmtId="0" fontId="2" fillId="0" borderId="26" xfId="0" applyFont="1" applyBorder="1" applyAlignment="1" applyProtection="1">
      <alignment horizontal="left" indent="1"/>
      <protection hidden="1"/>
    </xf>
    <xf numFmtId="0" fontId="10" fillId="0" borderId="5" xfId="0" applyFont="1" applyBorder="1" applyProtection="1">
      <protection hidden="1"/>
    </xf>
    <xf numFmtId="0" fontId="2" fillId="0" borderId="21" xfId="0" applyFont="1" applyBorder="1" applyAlignment="1" applyProtection="1">
      <alignment horizontal="left" indent="1"/>
      <protection hidden="1"/>
    </xf>
    <xf numFmtId="0" fontId="4" fillId="0" borderId="22" xfId="0" applyFont="1" applyBorder="1" applyAlignment="1" applyProtection="1">
      <alignment horizontal="left" vertical="center"/>
      <protection hidden="1"/>
    </xf>
    <xf numFmtId="0" fontId="1" fillId="0" borderId="16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5" fillId="0" borderId="2" xfId="0" applyFont="1" applyBorder="1" applyProtection="1">
      <protection hidden="1"/>
    </xf>
    <xf numFmtId="0" fontId="7" fillId="0" borderId="5" xfId="0" applyFont="1" applyBorder="1" applyProtection="1">
      <protection hidden="1"/>
    </xf>
    <xf numFmtId="0" fontId="9" fillId="0" borderId="12" xfId="0" applyFont="1" applyBorder="1" applyAlignment="1" applyProtection="1">
      <alignment horizontal="left" vertical="center"/>
      <protection hidden="1"/>
    </xf>
    <xf numFmtId="0" fontId="1" fillId="2" borderId="19" xfId="0" applyFont="1" applyFill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horizontal="left"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1" fillId="0" borderId="24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167" fontId="0" fillId="0" borderId="0" xfId="3" applyNumberFormat="1" applyFont="1" applyProtection="1">
      <protection hidden="1"/>
    </xf>
    <xf numFmtId="0" fontId="2" fillId="0" borderId="0" xfId="0" applyFont="1" applyProtection="1">
      <protection hidden="1"/>
    </xf>
    <xf numFmtId="0" fontId="0" fillId="4" borderId="0" xfId="0" applyFill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3" fontId="0" fillId="0" borderId="4" xfId="0" applyNumberFormat="1" applyBorder="1" applyAlignment="1" applyProtection="1">
      <alignment horizontal="center"/>
      <protection hidden="1"/>
    </xf>
    <xf numFmtId="3" fontId="1" fillId="2" borderId="11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3" fontId="1" fillId="2" borderId="20" xfId="0" applyNumberFormat="1" applyFont="1" applyFill="1" applyBorder="1" applyAlignment="1" applyProtection="1">
      <alignment horizontal="center"/>
      <protection hidden="1"/>
    </xf>
    <xf numFmtId="166" fontId="0" fillId="3" borderId="3" xfId="1" applyNumberFormat="1" applyFont="1" applyFill="1" applyBorder="1" applyAlignment="1" applyProtection="1">
      <alignment horizontal="center"/>
      <protection hidden="1"/>
    </xf>
    <xf numFmtId="166" fontId="2" fillId="3" borderId="3" xfId="1" applyNumberFormat="1" applyFont="1" applyFill="1" applyBorder="1" applyAlignment="1" applyProtection="1">
      <alignment horizontal="center"/>
      <protection hidden="1"/>
    </xf>
    <xf numFmtId="166" fontId="5" fillId="3" borderId="3" xfId="1" applyNumberFormat="1" applyFont="1" applyFill="1" applyBorder="1" applyAlignment="1" applyProtection="1">
      <alignment horizontal="center"/>
      <protection hidden="1"/>
    </xf>
    <xf numFmtId="166" fontId="7" fillId="0" borderId="6" xfId="1" applyNumberFormat="1" applyFont="1" applyFill="1" applyBorder="1" applyAlignment="1" applyProtection="1">
      <alignment horizontal="center"/>
      <protection hidden="1"/>
    </xf>
    <xf numFmtId="166" fontId="9" fillId="3" borderId="13" xfId="1" applyNumberFormat="1" applyFont="1" applyFill="1" applyBorder="1" applyAlignment="1" applyProtection="1">
      <alignment horizontal="center" vertical="center" wrapText="1"/>
      <protection hidden="1"/>
    </xf>
    <xf numFmtId="166" fontId="1" fillId="3" borderId="8" xfId="1" applyNumberFormat="1" applyFont="1" applyFill="1" applyBorder="1" applyAlignment="1" applyProtection="1">
      <alignment horizontal="center"/>
      <protection hidden="1"/>
    </xf>
    <xf numFmtId="166" fontId="10" fillId="0" borderId="9" xfId="1" applyNumberFormat="1" applyFont="1" applyFill="1" applyBorder="1" applyAlignment="1" applyProtection="1">
      <alignment horizontal="center"/>
      <protection hidden="1"/>
    </xf>
    <xf numFmtId="166" fontId="4" fillId="3" borderId="23" xfId="1" applyNumberFormat="1" applyFont="1" applyFill="1" applyBorder="1" applyAlignment="1" applyProtection="1">
      <alignment horizontal="center" vertical="center" wrapText="1"/>
      <protection hidden="1"/>
    </xf>
    <xf numFmtId="3" fontId="6" fillId="0" borderId="0" xfId="0" applyNumberFormat="1" applyFont="1" applyAlignment="1" applyProtection="1">
      <alignment horizontal="center"/>
      <protection hidden="1"/>
    </xf>
    <xf numFmtId="3" fontId="1" fillId="2" borderId="20" xfId="0" applyNumberFormat="1" applyFont="1" applyFill="1" applyBorder="1" applyAlignment="1" applyProtection="1">
      <alignment horizontal="center" vertical="center"/>
      <protection hidden="1"/>
    </xf>
    <xf numFmtId="166" fontId="0" fillId="3" borderId="8" xfId="1" applyNumberFormat="1" applyFont="1" applyFill="1" applyBorder="1" applyAlignment="1" applyProtection="1">
      <alignment horizontal="center" vertical="center"/>
      <protection hidden="1"/>
    </xf>
    <xf numFmtId="165" fontId="0" fillId="3" borderId="3" xfId="2" applyNumberFormat="1" applyFont="1" applyFill="1" applyBorder="1" applyAlignment="1" applyProtection="1">
      <alignment horizontal="center" vertical="center"/>
      <protection hidden="1"/>
    </xf>
    <xf numFmtId="165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166" fontId="0" fillId="3" borderId="25" xfId="1" applyNumberFormat="1" applyFont="1" applyFill="1" applyBorder="1" applyAlignment="1" applyProtection="1">
      <alignment horizontal="center" vertical="center"/>
      <protection hidden="1"/>
    </xf>
    <xf numFmtId="166" fontId="1" fillId="3" borderId="25" xfId="1" applyNumberFormat="1" applyFont="1" applyFill="1" applyBorder="1" applyAlignment="1" applyProtection="1">
      <alignment horizontal="center" vertical="center"/>
      <protection hidden="1"/>
    </xf>
    <xf numFmtId="165" fontId="1" fillId="3" borderId="8" xfId="2" applyNumberFormat="1" applyFont="1" applyFill="1" applyBorder="1" applyAlignment="1" applyProtection="1">
      <alignment horizontal="center" vertical="center"/>
      <protection hidden="1"/>
    </xf>
    <xf numFmtId="166" fontId="1" fillId="3" borderId="2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167" fontId="0" fillId="0" borderId="0" xfId="3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9" fontId="3" fillId="0" borderId="0" xfId="2" applyFont="1" applyAlignment="1" applyProtection="1">
      <alignment horizontal="center"/>
      <protection hidden="1"/>
    </xf>
    <xf numFmtId="9" fontId="1" fillId="0" borderId="0" xfId="2" applyFont="1" applyAlignment="1" applyProtection="1">
      <alignment horizontal="center"/>
      <protection hidden="1"/>
    </xf>
    <xf numFmtId="3" fontId="0" fillId="0" borderId="3" xfId="0" applyNumberFormat="1" applyBorder="1" applyAlignment="1" applyProtection="1">
      <alignment horizontal="center"/>
      <protection locked="0"/>
    </xf>
    <xf numFmtId="3" fontId="15" fillId="3" borderId="8" xfId="0" applyNumberFormat="1" applyFont="1" applyFill="1" applyBorder="1" applyAlignment="1" applyProtection="1">
      <alignment horizontal="center"/>
      <protection hidden="1"/>
    </xf>
    <xf numFmtId="3" fontId="15" fillId="5" borderId="13" xfId="0" applyNumberFormat="1" applyFont="1" applyFill="1" applyBorder="1" applyAlignment="1" applyProtection="1">
      <alignment horizontal="center"/>
      <protection hidden="1"/>
    </xf>
    <xf numFmtId="3" fontId="15" fillId="3" borderId="3" xfId="0" applyNumberFormat="1" applyFont="1" applyFill="1" applyBorder="1" applyAlignment="1" applyProtection="1">
      <alignment horizontal="center"/>
      <protection hidden="1"/>
    </xf>
    <xf numFmtId="165" fontId="0" fillId="3" borderId="18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3" fontId="0" fillId="3" borderId="6" xfId="0" applyNumberFormat="1" applyFont="1" applyFill="1" applyBorder="1" applyAlignment="1" applyProtection="1">
      <alignment horizontal="center"/>
      <protection hidden="1"/>
    </xf>
    <xf numFmtId="3" fontId="1" fillId="2" borderId="8" xfId="0" applyNumberFormat="1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right" vertical="center"/>
      <protection hidden="1"/>
    </xf>
    <xf numFmtId="0" fontId="1" fillId="4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7" xfId="0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left" vertical="center" indent="1"/>
      <protection hidden="1"/>
    </xf>
  </cellXfs>
  <cellStyles count="4">
    <cellStyle name="Čárka" xfId="3" builtinId="3"/>
    <cellStyle name="Měna" xfId="1" builtinId="4"/>
    <cellStyle name="Normální" xfId="0" builtinId="0"/>
    <cellStyle name="Procenta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26377</xdr:colOff>
      <xdr:row>0</xdr:row>
      <xdr:rowOff>84992</xdr:rowOff>
    </xdr:from>
    <xdr:to>
      <xdr:col>0</xdr:col>
      <xdr:colOff>1454815</xdr:colOff>
      <xdr:row>0</xdr:row>
      <xdr:rowOff>572671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A2EC76D8-FC20-4A92-9306-6C6FC47E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77" y="84992"/>
          <a:ext cx="1428438" cy="487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EE6C-50A4-41BF-8A96-CCFE11C1A893}">
  <dimension ref="A1:CN165"/>
  <sheetViews>
    <sheetView showGridLines="0" tabSelected="1" zoomScale="130" zoomScaleNormal="130" workbookViewId="0">
      <pane ySplit="1" topLeftCell="A77" activePane="bottomLeft" state="frozen"/>
      <selection activeCell="B9" sqref="B9"/>
      <selection pane="bottomLeft" activeCell="B95" sqref="B95"/>
    </sheetView>
  </sheetViews>
  <sheetFormatPr defaultRowHeight="12.75" x14ac:dyDescent="0.2"/>
  <cols>
    <col min="1" max="1" width="87.1640625" style="32" customWidth="1"/>
    <col min="2" max="2" width="54.5" style="17" customWidth="1"/>
    <col min="3" max="3" width="56.83203125" style="32" customWidth="1"/>
    <col min="4" max="92" width="9.33203125" style="32"/>
    <col min="93" max="16384" width="9.33203125" style="1"/>
  </cols>
  <sheetData>
    <row r="1" spans="1:88" s="32" customFormat="1" ht="46.5" customHeight="1" x14ac:dyDescent="0.2">
      <c r="A1" s="120"/>
      <c r="B1" s="121" t="s">
        <v>211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</row>
    <row r="2" spans="1:88" s="32" customFormat="1" ht="25.5" x14ac:dyDescent="0.2">
      <c r="A2" s="37" t="s">
        <v>0</v>
      </c>
      <c r="B2" s="119" t="s">
        <v>1</v>
      </c>
      <c r="C2" s="123" t="s">
        <v>196</v>
      </c>
    </row>
    <row r="3" spans="1:88" x14ac:dyDescent="0.2">
      <c r="A3" s="34" t="s">
        <v>2</v>
      </c>
      <c r="B3" s="2"/>
    </row>
    <row r="4" spans="1:88" x14ac:dyDescent="0.2">
      <c r="A4" s="34" t="s">
        <v>3</v>
      </c>
      <c r="B4" s="2"/>
    </row>
    <row r="5" spans="1:88" x14ac:dyDescent="0.2">
      <c r="A5" s="34" t="s">
        <v>202</v>
      </c>
      <c r="B5" s="3"/>
    </row>
    <row r="6" spans="1:88" x14ac:dyDescent="0.2">
      <c r="A6" s="34" t="s">
        <v>4</v>
      </c>
      <c r="B6" s="3"/>
    </row>
    <row r="7" spans="1:88" x14ac:dyDescent="0.2">
      <c r="A7" s="34" t="s">
        <v>5</v>
      </c>
      <c r="B7" s="3"/>
    </row>
    <row r="8" spans="1:88" ht="38.25" x14ac:dyDescent="0.2">
      <c r="A8" s="69" t="s">
        <v>6</v>
      </c>
      <c r="B8" s="3"/>
      <c r="C8" s="123" t="s">
        <v>192</v>
      </c>
    </row>
    <row r="9" spans="1:88" x14ac:dyDescent="0.2">
      <c r="A9" s="34" t="s">
        <v>7</v>
      </c>
      <c r="B9" s="3"/>
    </row>
    <row r="10" spans="1:88" x14ac:dyDescent="0.2">
      <c r="A10" s="35" t="s">
        <v>8</v>
      </c>
      <c r="B10" s="4"/>
    </row>
    <row r="11" spans="1:88" ht="13.5" thickBot="1" x14ac:dyDescent="0.25">
      <c r="A11" s="35" t="s">
        <v>9</v>
      </c>
      <c r="B11" s="4"/>
    </row>
    <row r="12" spans="1:88" ht="13.5" thickBot="1" x14ac:dyDescent="0.25">
      <c r="A12" s="36"/>
      <c r="B12" s="84"/>
    </row>
    <row r="13" spans="1:88" x14ac:dyDescent="0.2">
      <c r="A13" s="37" t="s">
        <v>10</v>
      </c>
      <c r="B13" s="33" t="s">
        <v>1</v>
      </c>
    </row>
    <row r="14" spans="1:88" x14ac:dyDescent="0.2">
      <c r="A14" s="34" t="s">
        <v>11</v>
      </c>
      <c r="B14" s="5"/>
    </row>
    <row r="15" spans="1:88" x14ac:dyDescent="0.2">
      <c r="A15" s="34" t="s">
        <v>12</v>
      </c>
      <c r="B15" s="3"/>
    </row>
    <row r="16" spans="1:88" ht="25.5" x14ac:dyDescent="0.2">
      <c r="A16" s="127" t="s">
        <v>13</v>
      </c>
      <c r="B16" s="6"/>
      <c r="C16" s="124" t="s">
        <v>193</v>
      </c>
    </row>
    <row r="17" spans="1:4" ht="25.5" x14ac:dyDescent="0.2">
      <c r="A17" s="127" t="s">
        <v>14</v>
      </c>
      <c r="B17" s="6"/>
      <c r="C17" s="123" t="s">
        <v>201</v>
      </c>
      <c r="D17" s="75"/>
    </row>
    <row r="18" spans="1:4" x14ac:dyDescent="0.2">
      <c r="A18" s="38" t="s">
        <v>15</v>
      </c>
      <c r="B18" s="5"/>
    </row>
    <row r="19" spans="1:4" x14ac:dyDescent="0.2">
      <c r="A19" s="34" t="s">
        <v>16</v>
      </c>
      <c r="B19" s="3"/>
    </row>
    <row r="20" spans="1:4" x14ac:dyDescent="0.2">
      <c r="A20" s="38" t="s">
        <v>17</v>
      </c>
      <c r="B20" s="6"/>
    </row>
    <row r="21" spans="1:4" ht="13.5" thickBot="1" x14ac:dyDescent="0.25">
      <c r="A21" s="39" t="s">
        <v>18</v>
      </c>
      <c r="B21" s="7"/>
    </row>
    <row r="22" spans="1:4" ht="13.5" thickTop="1" x14ac:dyDescent="0.2">
      <c r="A22" s="40" t="s">
        <v>19</v>
      </c>
      <c r="B22" s="8"/>
    </row>
    <row r="23" spans="1:4" x14ac:dyDescent="0.2">
      <c r="A23" s="38" t="s">
        <v>20</v>
      </c>
      <c r="B23" s="3"/>
    </row>
    <row r="24" spans="1:4" x14ac:dyDescent="0.2">
      <c r="A24" s="38" t="s">
        <v>21</v>
      </c>
      <c r="B24" s="6"/>
    </row>
    <row r="25" spans="1:4" ht="13.5" thickBot="1" x14ac:dyDescent="0.25">
      <c r="A25" s="41" t="s">
        <v>22</v>
      </c>
      <c r="B25" s="9"/>
    </row>
    <row r="26" spans="1:4" ht="13.5" thickTop="1" x14ac:dyDescent="0.2">
      <c r="A26" s="40" t="s">
        <v>23</v>
      </c>
      <c r="B26" s="8"/>
    </row>
    <row r="27" spans="1:4" x14ac:dyDescent="0.2">
      <c r="A27" s="38" t="s">
        <v>24</v>
      </c>
      <c r="B27" s="3"/>
    </row>
    <row r="28" spans="1:4" x14ac:dyDescent="0.2">
      <c r="A28" s="38" t="s">
        <v>25</v>
      </c>
      <c r="B28" s="6"/>
    </row>
    <row r="29" spans="1:4" ht="13.5" thickBot="1" x14ac:dyDescent="0.25">
      <c r="A29" s="41" t="s">
        <v>26</v>
      </c>
      <c r="B29" s="9"/>
    </row>
    <row r="30" spans="1:4" ht="13.5" thickTop="1" x14ac:dyDescent="0.2">
      <c r="A30" s="40" t="s">
        <v>27</v>
      </c>
      <c r="B30" s="10"/>
    </row>
    <row r="31" spans="1:4" x14ac:dyDescent="0.2">
      <c r="A31" s="38" t="s">
        <v>28</v>
      </c>
      <c r="B31" s="3"/>
    </row>
    <row r="32" spans="1:4" x14ac:dyDescent="0.2">
      <c r="A32" s="38" t="s">
        <v>29</v>
      </c>
      <c r="B32" s="7"/>
    </row>
    <row r="33" spans="1:92" ht="13.5" thickBot="1" x14ac:dyDescent="0.25">
      <c r="A33" s="41" t="s">
        <v>30</v>
      </c>
      <c r="B33" s="9"/>
    </row>
    <row r="34" spans="1:92" ht="13.5" thickTop="1" x14ac:dyDescent="0.2">
      <c r="A34" s="42" t="s">
        <v>31</v>
      </c>
      <c r="B34" s="11"/>
    </row>
    <row r="35" spans="1:92" x14ac:dyDescent="0.2">
      <c r="A35" s="38" t="s">
        <v>32</v>
      </c>
      <c r="B35" s="3"/>
    </row>
    <row r="36" spans="1:92" x14ac:dyDescent="0.2">
      <c r="A36" s="38" t="s">
        <v>33</v>
      </c>
      <c r="B36" s="7"/>
    </row>
    <row r="37" spans="1:92" ht="13.5" thickBot="1" x14ac:dyDescent="0.25">
      <c r="A37" s="38" t="s">
        <v>34</v>
      </c>
      <c r="B37" s="7"/>
    </row>
    <row r="38" spans="1:92" ht="13.5" thickBot="1" x14ac:dyDescent="0.25">
      <c r="A38" s="36"/>
      <c r="B38" s="84"/>
    </row>
    <row r="39" spans="1:92" x14ac:dyDescent="0.2">
      <c r="A39" s="37" t="s">
        <v>35</v>
      </c>
      <c r="B39" s="33" t="s">
        <v>1</v>
      </c>
    </row>
    <row r="40" spans="1:92" ht="13.5" thickBot="1" x14ac:dyDescent="0.25">
      <c r="A40" s="35" t="s">
        <v>36</v>
      </c>
      <c r="B40" s="4"/>
    </row>
    <row r="41" spans="1:92" ht="26.25" thickTop="1" x14ac:dyDescent="0.2">
      <c r="A41" s="71" t="s">
        <v>37</v>
      </c>
      <c r="B41" s="12"/>
      <c r="C41" s="123" t="s">
        <v>38</v>
      </c>
    </row>
    <row r="42" spans="1:92" s="14" customFormat="1" x14ac:dyDescent="0.2">
      <c r="A42" s="43" t="s">
        <v>39</v>
      </c>
      <c r="B42" s="13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</row>
    <row r="43" spans="1:92" s="14" customFormat="1" x14ac:dyDescent="0.2">
      <c r="A43" s="43" t="s">
        <v>40</v>
      </c>
      <c r="B43" s="13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</row>
    <row r="44" spans="1:92" ht="13.5" thickBot="1" x14ac:dyDescent="0.25">
      <c r="A44" s="44" t="s">
        <v>41</v>
      </c>
      <c r="B44" s="15"/>
    </row>
    <row r="45" spans="1:92" ht="26.25" thickTop="1" x14ac:dyDescent="0.2">
      <c r="A45" s="71" t="s">
        <v>42</v>
      </c>
      <c r="B45" s="12"/>
      <c r="C45" s="123" t="s">
        <v>43</v>
      </c>
    </row>
    <row r="46" spans="1:92" s="14" customFormat="1" x14ac:dyDescent="0.2">
      <c r="A46" s="43" t="s">
        <v>44</v>
      </c>
      <c r="B46" s="13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</row>
    <row r="47" spans="1:92" s="14" customFormat="1" x14ac:dyDescent="0.2">
      <c r="A47" s="43" t="s">
        <v>45</v>
      </c>
      <c r="B47" s="13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</row>
    <row r="48" spans="1:92" ht="13.5" thickBot="1" x14ac:dyDescent="0.25">
      <c r="A48" s="44" t="s">
        <v>46</v>
      </c>
      <c r="B48" s="15"/>
    </row>
    <row r="49" spans="1:10" ht="13.5" thickTop="1" x14ac:dyDescent="0.2">
      <c r="A49" s="45" t="s">
        <v>47</v>
      </c>
      <c r="B49" s="113">
        <f>B45+B41</f>
        <v>0</v>
      </c>
    </row>
    <row r="50" spans="1:10" x14ac:dyDescent="0.2">
      <c r="A50" s="43" t="s">
        <v>48</v>
      </c>
      <c r="B50" s="115">
        <f>B46+B42</f>
        <v>0</v>
      </c>
    </row>
    <row r="51" spans="1:10" x14ac:dyDescent="0.2">
      <c r="A51" s="43" t="s">
        <v>49</v>
      </c>
      <c r="B51" s="115">
        <f>B47+B43</f>
        <v>0</v>
      </c>
    </row>
    <row r="52" spans="1:10" ht="13.5" thickBot="1" x14ac:dyDescent="0.25">
      <c r="A52" s="46" t="s">
        <v>50</v>
      </c>
      <c r="B52" s="114">
        <f>MAX(B48,B44)</f>
        <v>0</v>
      </c>
    </row>
    <row r="53" spans="1:10" ht="13.5" thickBot="1" x14ac:dyDescent="0.25">
      <c r="A53" s="36"/>
      <c r="B53" s="84"/>
    </row>
    <row r="54" spans="1:10" x14ac:dyDescent="0.2">
      <c r="A54" s="37" t="s">
        <v>51</v>
      </c>
      <c r="B54" s="33" t="s">
        <v>1</v>
      </c>
      <c r="C54" s="32" t="s">
        <v>197</v>
      </c>
    </row>
    <row r="55" spans="1:10" x14ac:dyDescent="0.2">
      <c r="A55" s="34" t="s">
        <v>203</v>
      </c>
      <c r="B55" s="3"/>
    </row>
    <row r="56" spans="1:10" x14ac:dyDescent="0.2">
      <c r="A56" s="34" t="s">
        <v>52</v>
      </c>
      <c r="B56" s="3"/>
    </row>
    <row r="57" spans="1:10" ht="13.5" thickBot="1" x14ac:dyDescent="0.25">
      <c r="A57" s="35" t="s">
        <v>53</v>
      </c>
      <c r="B57" s="3"/>
    </row>
    <row r="58" spans="1:10" ht="13.5" thickBot="1" x14ac:dyDescent="0.25">
      <c r="A58" s="36"/>
      <c r="B58" s="84"/>
    </row>
    <row r="59" spans="1:10" x14ac:dyDescent="0.2">
      <c r="A59" s="47" t="s">
        <v>54</v>
      </c>
      <c r="B59" s="85" t="s">
        <v>1</v>
      </c>
      <c r="C59" s="32" t="s">
        <v>197</v>
      </c>
    </row>
    <row r="60" spans="1:10" x14ac:dyDescent="0.2">
      <c r="A60" s="34" t="s">
        <v>55</v>
      </c>
      <c r="B60" s="3"/>
    </row>
    <row r="61" spans="1:10" x14ac:dyDescent="0.2">
      <c r="A61" s="34" t="s">
        <v>56</v>
      </c>
      <c r="B61" s="3"/>
    </row>
    <row r="62" spans="1:10" ht="13.5" thickBot="1" x14ac:dyDescent="0.25">
      <c r="A62" s="46" t="s">
        <v>57</v>
      </c>
      <c r="B62" s="16"/>
    </row>
    <row r="63" spans="1:10" ht="13.5" thickBot="1" x14ac:dyDescent="0.25">
      <c r="B63" s="86"/>
    </row>
    <row r="64" spans="1:10" x14ac:dyDescent="0.2">
      <c r="A64" s="47" t="s">
        <v>58</v>
      </c>
      <c r="B64" s="85" t="s">
        <v>1</v>
      </c>
      <c r="J64" s="74"/>
    </row>
    <row r="65" spans="1:92" x14ac:dyDescent="0.2">
      <c r="A65" s="48" t="s">
        <v>59</v>
      </c>
      <c r="B65" s="3"/>
    </row>
    <row r="66" spans="1:92" x14ac:dyDescent="0.2">
      <c r="A66" s="38" t="s">
        <v>60</v>
      </c>
      <c r="B66" s="5"/>
    </row>
    <row r="67" spans="1:92" x14ac:dyDescent="0.2">
      <c r="A67" s="38" t="s">
        <v>61</v>
      </c>
      <c r="B67" s="3"/>
    </row>
    <row r="68" spans="1:92" x14ac:dyDescent="0.2">
      <c r="A68" s="38" t="s">
        <v>13</v>
      </c>
      <c r="B68" s="6"/>
    </row>
    <row r="69" spans="1:92" x14ac:dyDescent="0.2">
      <c r="A69" s="38" t="s">
        <v>14</v>
      </c>
      <c r="B69" s="6"/>
    </row>
    <row r="70" spans="1:92" x14ac:dyDescent="0.2">
      <c r="A70" s="38" t="s">
        <v>62</v>
      </c>
      <c r="B70" s="3"/>
    </row>
    <row r="71" spans="1:92" x14ac:dyDescent="0.2">
      <c r="A71" s="38" t="s">
        <v>63</v>
      </c>
      <c r="B71" s="3"/>
    </row>
    <row r="72" spans="1:92" x14ac:dyDescent="0.2">
      <c r="A72" s="38" t="s">
        <v>37</v>
      </c>
      <c r="B72" s="2"/>
    </row>
    <row r="73" spans="1:92" s="14" customFormat="1" x14ac:dyDescent="0.2">
      <c r="A73" s="49" t="s">
        <v>64</v>
      </c>
      <c r="B73" s="1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</row>
    <row r="74" spans="1:92" x14ac:dyDescent="0.2">
      <c r="A74" s="38" t="s">
        <v>65</v>
      </c>
      <c r="B74" s="3"/>
    </row>
    <row r="75" spans="1:92" x14ac:dyDescent="0.2">
      <c r="A75" s="38" t="s">
        <v>66</v>
      </c>
      <c r="B75" s="3"/>
      <c r="C75" s="32" t="s">
        <v>198</v>
      </c>
    </row>
    <row r="76" spans="1:92" s="14" customFormat="1" x14ac:dyDescent="0.2">
      <c r="A76" s="50" t="s">
        <v>67</v>
      </c>
      <c r="B76" s="18"/>
      <c r="C76" s="76" t="s">
        <v>200</v>
      </c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</row>
    <row r="77" spans="1:92" x14ac:dyDescent="0.2">
      <c r="A77" s="51"/>
      <c r="B77" s="19"/>
    </row>
    <row r="78" spans="1:92" x14ac:dyDescent="0.2">
      <c r="A78" s="52" t="s">
        <v>68</v>
      </c>
      <c r="B78" s="20"/>
    </row>
    <row r="79" spans="1:92" x14ac:dyDescent="0.2">
      <c r="A79" s="38" t="s">
        <v>60</v>
      </c>
      <c r="B79" s="5"/>
    </row>
    <row r="80" spans="1:92" x14ac:dyDescent="0.2">
      <c r="A80" s="38" t="s">
        <v>61</v>
      </c>
      <c r="B80" s="3"/>
    </row>
    <row r="81" spans="1:92" x14ac:dyDescent="0.2">
      <c r="A81" s="38" t="s">
        <v>13</v>
      </c>
      <c r="B81" s="6"/>
    </row>
    <row r="82" spans="1:92" x14ac:dyDescent="0.2">
      <c r="A82" s="38" t="s">
        <v>14</v>
      </c>
      <c r="B82" s="6"/>
    </row>
    <row r="83" spans="1:92" x14ac:dyDescent="0.2">
      <c r="A83" s="38" t="s">
        <v>69</v>
      </c>
      <c r="B83" s="3"/>
    </row>
    <row r="84" spans="1:92" x14ac:dyDescent="0.2">
      <c r="A84" s="38" t="s">
        <v>70</v>
      </c>
      <c r="B84" s="112"/>
    </row>
    <row r="85" spans="1:92" x14ac:dyDescent="0.2">
      <c r="A85" s="38" t="s">
        <v>71</v>
      </c>
      <c r="B85" s="2"/>
    </row>
    <row r="86" spans="1:92" s="14" customFormat="1" x14ac:dyDescent="0.2">
      <c r="A86" s="49" t="s">
        <v>64</v>
      </c>
      <c r="B86" s="13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</row>
    <row r="87" spans="1:92" x14ac:dyDescent="0.2">
      <c r="A87" s="38" t="s">
        <v>65</v>
      </c>
      <c r="B87" s="3"/>
    </row>
    <row r="88" spans="1:92" x14ac:dyDescent="0.2">
      <c r="A88" s="38" t="s">
        <v>66</v>
      </c>
      <c r="B88" s="3"/>
      <c r="C88" s="32" t="s">
        <v>198</v>
      </c>
    </row>
    <row r="89" spans="1:92" s="14" customFormat="1" ht="13.5" thickBot="1" x14ac:dyDescent="0.25">
      <c r="A89" s="53" t="s">
        <v>72</v>
      </c>
      <c r="B89" s="21"/>
      <c r="C89" s="76" t="s">
        <v>199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</row>
    <row r="90" spans="1:92" ht="13.5" thickBot="1" x14ac:dyDescent="0.25">
      <c r="A90" s="36"/>
      <c r="B90" s="84"/>
    </row>
    <row r="91" spans="1:92" ht="25.5" x14ac:dyDescent="0.2">
      <c r="A91" s="37" t="s">
        <v>73</v>
      </c>
      <c r="B91" s="33" t="s">
        <v>1</v>
      </c>
      <c r="C91" s="123" t="s">
        <v>74</v>
      </c>
    </row>
    <row r="92" spans="1:92" ht="25.5" x14ac:dyDescent="0.2">
      <c r="A92" s="54" t="s">
        <v>75</v>
      </c>
      <c r="B92" s="2"/>
      <c r="C92" s="123" t="s">
        <v>194</v>
      </c>
    </row>
    <row r="93" spans="1:92" x14ac:dyDescent="0.2">
      <c r="A93" s="54" t="s">
        <v>76</v>
      </c>
      <c r="B93" s="2"/>
    </row>
    <row r="94" spans="1:92" s="14" customFormat="1" x14ac:dyDescent="0.2">
      <c r="A94" s="43" t="s">
        <v>77</v>
      </c>
      <c r="B94" s="13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</row>
    <row r="95" spans="1:92" s="14" customFormat="1" x14ac:dyDescent="0.2">
      <c r="A95" s="43" t="s">
        <v>78</v>
      </c>
      <c r="B95" s="13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</row>
    <row r="96" spans="1:92" s="14" customFormat="1" x14ac:dyDescent="0.2">
      <c r="A96" s="43" t="s">
        <v>79</v>
      </c>
      <c r="B96" s="13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</row>
    <row r="97" spans="1:92" s="14" customFormat="1" ht="13.5" thickBot="1" x14ac:dyDescent="0.25">
      <c r="A97" s="55" t="s">
        <v>80</v>
      </c>
      <c r="B97" s="118">
        <f>B93-B94-B95-B96</f>
        <v>0</v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</row>
    <row r="98" spans="1:92" ht="13.5" thickBot="1" x14ac:dyDescent="0.25">
      <c r="A98" s="36"/>
      <c r="B98" s="84"/>
    </row>
    <row r="99" spans="1:92" x14ac:dyDescent="0.2">
      <c r="A99" s="56" t="s">
        <v>81</v>
      </c>
      <c r="B99" s="87" t="s">
        <v>1</v>
      </c>
    </row>
    <row r="100" spans="1:92" ht="63.75" x14ac:dyDescent="0.2">
      <c r="A100" s="126" t="s">
        <v>82</v>
      </c>
      <c r="B100" s="22"/>
      <c r="C100" s="123" t="s">
        <v>210</v>
      </c>
    </row>
    <row r="101" spans="1:92" ht="51" x14ac:dyDescent="0.2">
      <c r="A101" s="73" t="s">
        <v>83</v>
      </c>
      <c r="B101" s="23"/>
      <c r="C101" s="123" t="s">
        <v>212</v>
      </c>
    </row>
    <row r="102" spans="1:92" s="14" customFormat="1" ht="13.5" thickBot="1" x14ac:dyDescent="0.25">
      <c r="A102" s="55" t="s">
        <v>84</v>
      </c>
      <c r="B102" s="24"/>
      <c r="C102" s="32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</row>
    <row r="103" spans="1:92" ht="26.25" thickTop="1" x14ac:dyDescent="0.2">
      <c r="A103" s="40" t="s">
        <v>85</v>
      </c>
      <c r="B103" s="25"/>
      <c r="C103" s="123" t="s">
        <v>86</v>
      </c>
    </row>
    <row r="104" spans="1:92" x14ac:dyDescent="0.2">
      <c r="A104" s="57" t="s">
        <v>87</v>
      </c>
      <c r="B104" s="23"/>
    </row>
    <row r="105" spans="1:92" s="14" customFormat="1" ht="13.5" thickBot="1" x14ac:dyDescent="0.25">
      <c r="A105" s="58" t="s">
        <v>84</v>
      </c>
      <c r="B105" s="26"/>
      <c r="C105" s="32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</row>
    <row r="106" spans="1:92" ht="26.25" thickTop="1" x14ac:dyDescent="0.2">
      <c r="A106" s="42" t="s">
        <v>88</v>
      </c>
      <c r="B106" s="22"/>
      <c r="C106" s="123" t="s">
        <v>89</v>
      </c>
    </row>
    <row r="107" spans="1:92" x14ac:dyDescent="0.2">
      <c r="A107" s="57" t="s">
        <v>90</v>
      </c>
      <c r="B107" s="23"/>
    </row>
    <row r="108" spans="1:92" s="14" customFormat="1" ht="13.5" thickBot="1" x14ac:dyDescent="0.25">
      <c r="A108" s="58" t="s">
        <v>84</v>
      </c>
      <c r="B108" s="24"/>
      <c r="C108" s="32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</row>
    <row r="109" spans="1:92" ht="13.5" thickTop="1" x14ac:dyDescent="0.2">
      <c r="A109" s="40" t="s">
        <v>91</v>
      </c>
      <c r="B109" s="25"/>
    </row>
    <row r="110" spans="1:92" x14ac:dyDescent="0.2">
      <c r="A110" s="57" t="s">
        <v>92</v>
      </c>
      <c r="B110" s="23"/>
    </row>
    <row r="111" spans="1:92" s="14" customFormat="1" ht="13.5" thickBot="1" x14ac:dyDescent="0.25">
      <c r="A111" s="58" t="s">
        <v>84</v>
      </c>
      <c r="B111" s="26"/>
      <c r="C111" s="77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</row>
    <row r="112" spans="1:92" ht="13.5" thickTop="1" x14ac:dyDescent="0.2">
      <c r="A112" s="42" t="s">
        <v>93</v>
      </c>
      <c r="B112" s="22"/>
    </row>
    <row r="113" spans="1:92" x14ac:dyDescent="0.2">
      <c r="A113" s="57" t="s">
        <v>94</v>
      </c>
      <c r="B113" s="23"/>
    </row>
    <row r="114" spans="1:92" s="14" customFormat="1" ht="13.5" thickBot="1" x14ac:dyDescent="0.25">
      <c r="A114" s="55" t="s">
        <v>84</v>
      </c>
      <c r="B114" s="24"/>
      <c r="C114" s="77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</row>
    <row r="115" spans="1:92" ht="13.5" thickTop="1" x14ac:dyDescent="0.2">
      <c r="A115" s="40" t="s">
        <v>95</v>
      </c>
      <c r="B115" s="25"/>
    </row>
    <row r="116" spans="1:92" x14ac:dyDescent="0.2">
      <c r="A116" s="57" t="s">
        <v>96</v>
      </c>
      <c r="B116" s="23"/>
    </row>
    <row r="117" spans="1:92" s="14" customFormat="1" ht="13.5" thickBot="1" x14ac:dyDescent="0.25">
      <c r="A117" s="58" t="s">
        <v>84</v>
      </c>
      <c r="B117" s="26"/>
      <c r="C117" s="32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</row>
    <row r="118" spans="1:92" s="14" customFormat="1" ht="13.5" thickTop="1" x14ac:dyDescent="0.2">
      <c r="A118" s="45" t="s">
        <v>97</v>
      </c>
      <c r="B118" s="93">
        <f>B115+B109+B106+B103+B100+B112</f>
        <v>0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</row>
    <row r="119" spans="1:92" s="14" customFormat="1" x14ac:dyDescent="0.2">
      <c r="A119" s="57" t="s">
        <v>98</v>
      </c>
      <c r="B119" s="93">
        <f>B116+B110+B107+B104+B101+B113</f>
        <v>0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</row>
    <row r="120" spans="1:92" s="27" customFormat="1" ht="5.25" x14ac:dyDescent="0.15">
      <c r="A120" s="59"/>
      <c r="B120" s="94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</row>
    <row r="121" spans="1:92" s="14" customFormat="1" x14ac:dyDescent="0.2">
      <c r="A121" s="60" t="s">
        <v>99</v>
      </c>
      <c r="B121" s="116">
        <f>IF(B118=0,0,(B102*B101+B105*B104+B108*B107+B111*B110+B117*B116+B114*B113)/B118)</f>
        <v>0</v>
      </c>
      <c r="C121" s="32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</row>
    <row r="122" spans="1:92" s="28" customFormat="1" ht="28.9" customHeight="1" thickBot="1" x14ac:dyDescent="0.25">
      <c r="A122" s="61" t="s">
        <v>100</v>
      </c>
      <c r="B122" s="95">
        <f>IF(B121&gt;'podpora limity'!B8,"Podíl požadované podpory je příliš vysoký. Je nutné snížit dílčí podíly požadované podpory u vybraných položek.",B102*B101+B105*B104+B108*B107+B111*B110+B117*B116+B114*B113)</f>
        <v>0</v>
      </c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</row>
    <row r="123" spans="1:92" ht="13.5" thickBot="1" x14ac:dyDescent="0.25">
      <c r="B123" s="86"/>
    </row>
    <row r="124" spans="1:92" x14ac:dyDescent="0.2">
      <c r="A124" s="47" t="s">
        <v>101</v>
      </c>
      <c r="B124" s="85" t="s">
        <v>1</v>
      </c>
    </row>
    <row r="125" spans="1:92" x14ac:dyDescent="0.2">
      <c r="A125" s="34" t="s">
        <v>102</v>
      </c>
      <c r="B125" s="23"/>
    </row>
    <row r="126" spans="1:92" x14ac:dyDescent="0.2">
      <c r="A126" s="34" t="s">
        <v>103</v>
      </c>
      <c r="B126" s="23"/>
    </row>
    <row r="127" spans="1:92" x14ac:dyDescent="0.2">
      <c r="A127" s="34" t="s">
        <v>104</v>
      </c>
      <c r="B127" s="23"/>
    </row>
    <row r="128" spans="1:92" x14ac:dyDescent="0.2">
      <c r="A128" s="34" t="s">
        <v>105</v>
      </c>
      <c r="B128" s="23"/>
    </row>
    <row r="129" spans="1:92" x14ac:dyDescent="0.2">
      <c r="A129" s="34" t="s">
        <v>106</v>
      </c>
      <c r="B129" s="23"/>
    </row>
    <row r="130" spans="1:92" x14ac:dyDescent="0.2">
      <c r="A130" s="34" t="s">
        <v>107</v>
      </c>
      <c r="B130" s="23"/>
    </row>
    <row r="131" spans="1:92" x14ac:dyDescent="0.2">
      <c r="A131" s="34" t="s">
        <v>108</v>
      </c>
      <c r="B131" s="23"/>
    </row>
    <row r="132" spans="1:92" x14ac:dyDescent="0.2">
      <c r="A132" s="34" t="s">
        <v>109</v>
      </c>
      <c r="B132" s="23"/>
    </row>
    <row r="133" spans="1:92" ht="13.5" thickBot="1" x14ac:dyDescent="0.25">
      <c r="A133" s="62" t="s">
        <v>110</v>
      </c>
      <c r="B133" s="29">
        <f>B132+B130+B129+B128+B125+B131+B127+B126</f>
        <v>0</v>
      </c>
    </row>
    <row r="134" spans="1:92" ht="13.5" thickBot="1" x14ac:dyDescent="0.25">
      <c r="B134" s="86"/>
    </row>
    <row r="135" spans="1:92" x14ac:dyDescent="0.2">
      <c r="A135" s="47" t="s">
        <v>111</v>
      </c>
      <c r="B135" s="85"/>
    </row>
    <row r="136" spans="1:92" x14ac:dyDescent="0.2">
      <c r="A136" s="34" t="s">
        <v>112</v>
      </c>
      <c r="B136" s="88">
        <f>B118</f>
        <v>0</v>
      </c>
    </row>
    <row r="137" spans="1:92" x14ac:dyDescent="0.2">
      <c r="A137" s="63" t="s">
        <v>98</v>
      </c>
      <c r="B137" s="89">
        <f>B119</f>
        <v>0</v>
      </c>
    </row>
    <row r="138" spans="1:92" x14ac:dyDescent="0.2">
      <c r="A138" s="34" t="s">
        <v>113</v>
      </c>
      <c r="B138" s="88">
        <f>B133</f>
        <v>0</v>
      </c>
    </row>
    <row r="139" spans="1:92" x14ac:dyDescent="0.2">
      <c r="A139" s="64" t="s">
        <v>114</v>
      </c>
      <c r="B139" s="90">
        <f>B138-B136</f>
        <v>0</v>
      </c>
    </row>
    <row r="140" spans="1:92" s="30" customFormat="1" ht="5.25" x14ac:dyDescent="0.15">
      <c r="A140" s="65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</row>
    <row r="141" spans="1:92" s="31" customFormat="1" ht="34.9" customHeight="1" thickBot="1" x14ac:dyDescent="0.25">
      <c r="A141" s="66" t="s">
        <v>115</v>
      </c>
      <c r="B141" s="92">
        <f>IF((B139*(-1))&lt;B122,"Požadovaná podpora nesmí být vyšší, než plánovaná ztráta dle bilance akce",B122)</f>
        <v>0</v>
      </c>
      <c r="C141" s="125" t="s">
        <v>195</v>
      </c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</row>
    <row r="142" spans="1:92" ht="13.5" thickBot="1" x14ac:dyDescent="0.25">
      <c r="B142" s="96"/>
    </row>
    <row r="143" spans="1:92" x14ac:dyDescent="0.2">
      <c r="A143" s="67" t="s">
        <v>116</v>
      </c>
      <c r="B143" s="97"/>
    </row>
    <row r="144" spans="1:92" x14ac:dyDescent="0.2">
      <c r="A144" s="68" t="s">
        <v>117</v>
      </c>
      <c r="B144" s="98">
        <f>B101*B102</f>
        <v>0</v>
      </c>
    </row>
    <row r="145" spans="1:4" x14ac:dyDescent="0.2">
      <c r="A145" s="69" t="s">
        <v>118</v>
      </c>
      <c r="B145" s="99">
        <f>IF($B$137=0,0,B144/$B$137)</f>
        <v>0</v>
      </c>
    </row>
    <row r="146" spans="1:4" ht="26.25" thickBot="1" x14ac:dyDescent="0.4">
      <c r="A146" s="70" t="s">
        <v>119</v>
      </c>
      <c r="B146" s="100" t="str">
        <f>IF(B145=0,"",IF(B145&lt;='podpora limity'!D2,"výše žádosti o spolufinancování odpovídá pravidlům NSA","výše žádosti o spolufinancování neodpovídá pravidlům NSA, nárok na podporu v této skupině nákladů musí být snížen"))</f>
        <v/>
      </c>
      <c r="D146" s="82"/>
    </row>
    <row r="147" spans="1:4" ht="13.5" thickTop="1" x14ac:dyDescent="0.2">
      <c r="A147" s="71" t="s">
        <v>120</v>
      </c>
      <c r="B147" s="101">
        <f>B104*B105</f>
        <v>0</v>
      </c>
    </row>
    <row r="148" spans="1:4" x14ac:dyDescent="0.2">
      <c r="A148" s="69" t="s">
        <v>118</v>
      </c>
      <c r="B148" s="99">
        <f>IF($B$137=0,0,B147/$B$137)</f>
        <v>0</v>
      </c>
    </row>
    <row r="149" spans="1:4" ht="26.25" thickBot="1" x14ac:dyDescent="0.4">
      <c r="A149" s="70" t="s">
        <v>119</v>
      </c>
      <c r="B149" s="100" t="str">
        <f>IF(B148=0,"",IF(B148&lt;='podpora limity'!D3,"výše žádosti o spolufinancování odpovídá pravidlům NSA","výše žádosti o spolufinancování neodpovídá pravidlům NSA, nárok na podporu v této skupině nákladů musí být snížen"))</f>
        <v/>
      </c>
      <c r="D149" s="82"/>
    </row>
    <row r="150" spans="1:4" ht="13.5" thickTop="1" x14ac:dyDescent="0.2">
      <c r="A150" s="71" t="s">
        <v>121</v>
      </c>
      <c r="B150" s="101">
        <f>B107*B108</f>
        <v>0</v>
      </c>
    </row>
    <row r="151" spans="1:4" x14ac:dyDescent="0.2">
      <c r="A151" s="69" t="s">
        <v>118</v>
      </c>
      <c r="B151" s="99">
        <f>IF($B$137=0,0,B150/$B$137)</f>
        <v>0</v>
      </c>
    </row>
    <row r="152" spans="1:4" ht="26.25" thickBot="1" x14ac:dyDescent="0.4">
      <c r="A152" s="70" t="s">
        <v>119</v>
      </c>
      <c r="B152" s="100" t="str">
        <f>IF(B151=0,"",IF(B151&lt;='podpora limity'!D4,"výše žádosti o spolufinancování odpovídá pravidlům NSA","výše žádosti o spolufinancování neodpovídá pravidlům NSA, nárok na podporu v této skupině nákladů musí být snížen"))</f>
        <v/>
      </c>
      <c r="D152" s="82"/>
    </row>
    <row r="153" spans="1:4" ht="13.5" thickTop="1" x14ac:dyDescent="0.2">
      <c r="A153" s="71" t="s">
        <v>122</v>
      </c>
      <c r="B153" s="101">
        <f>B110*B111</f>
        <v>0</v>
      </c>
    </row>
    <row r="154" spans="1:4" x14ac:dyDescent="0.2">
      <c r="A154" s="69" t="s">
        <v>118</v>
      </c>
      <c r="B154" s="99">
        <f>IF($B$137=0,0,B153/$B$137)</f>
        <v>0</v>
      </c>
      <c r="C154" s="77"/>
    </row>
    <row r="155" spans="1:4" ht="26.25" thickBot="1" x14ac:dyDescent="0.4">
      <c r="A155" s="70" t="s">
        <v>119</v>
      </c>
      <c r="B155" s="100" t="str">
        <f>IF(B154=0,"",IF(B154&lt;='podpora limity'!D5,"výše žádosti o spolufinancování odpovídá pravidlům NSA","výše žádosti o spolufinancování neodpovídá pravidlům NSA, nárok na podporu v této skupině nákladů musí být snížen"))</f>
        <v/>
      </c>
      <c r="D155" s="82"/>
    </row>
    <row r="156" spans="1:4" ht="13.5" thickTop="1" x14ac:dyDescent="0.2">
      <c r="A156" s="71" t="s">
        <v>123</v>
      </c>
      <c r="B156" s="101">
        <f>B113*B114</f>
        <v>0</v>
      </c>
    </row>
    <row r="157" spans="1:4" x14ac:dyDescent="0.2">
      <c r="A157" s="69" t="s">
        <v>118</v>
      </c>
      <c r="B157" s="99">
        <f>IF($B$137=0,0,B156/$B$137)</f>
        <v>0</v>
      </c>
      <c r="C157" s="77"/>
    </row>
    <row r="158" spans="1:4" ht="26.25" thickBot="1" x14ac:dyDescent="0.4">
      <c r="A158" s="70" t="s">
        <v>119</v>
      </c>
      <c r="B158" s="100" t="str">
        <f>IF(B157=0,"",IF(B157&lt;='podpora limity'!D6,"výše žádosti o spolufinancování odpovídá pravidlům NSA","výše žádosti o spolufinancování neodpovídá pravidlům NSA, nárok na podporu v této skupině nákladů musí být snížen"))</f>
        <v/>
      </c>
      <c r="D158" s="82"/>
    </row>
    <row r="159" spans="1:4" ht="13.5" thickTop="1" x14ac:dyDescent="0.2">
      <c r="A159" s="71" t="s">
        <v>124</v>
      </c>
      <c r="B159" s="101">
        <f>B116*B117</f>
        <v>0</v>
      </c>
    </row>
    <row r="160" spans="1:4" x14ac:dyDescent="0.2">
      <c r="A160" s="69" t="s">
        <v>118</v>
      </c>
      <c r="B160" s="99">
        <f>IF($B$137=0,0,B159/$B$137)</f>
        <v>0</v>
      </c>
    </row>
    <row r="161" spans="1:4" ht="26.25" thickBot="1" x14ac:dyDescent="0.4">
      <c r="A161" s="70" t="s">
        <v>119</v>
      </c>
      <c r="B161" s="100" t="str">
        <f>IF(B160=0,"",IF(B160&lt;='podpora limity'!D7,"výše žádosti o spolufinancování odpovídá pravidlům NSA","výše žádosti o spolufinancování neodpovídá pravidlům NSA, nárok na podporu v této skupině nákladů musí být snížen"))</f>
        <v/>
      </c>
      <c r="D161" s="82"/>
    </row>
    <row r="162" spans="1:4" ht="13.5" thickTop="1" x14ac:dyDescent="0.2">
      <c r="A162" s="72" t="s">
        <v>125</v>
      </c>
      <c r="B162" s="102">
        <f>B159+B156+B153+B150+B147+B144</f>
        <v>0</v>
      </c>
    </row>
    <row r="163" spans="1:4" x14ac:dyDescent="0.2">
      <c r="A163" s="73" t="s">
        <v>126</v>
      </c>
      <c r="B163" s="103">
        <f>IF(B137=0,0,B162/B136)</f>
        <v>0</v>
      </c>
    </row>
    <row r="164" spans="1:4" ht="30.75" thickBot="1" x14ac:dyDescent="0.45">
      <c r="A164" s="70" t="s">
        <v>127</v>
      </c>
      <c r="B164" s="104" t="str">
        <f>IF(B163=0,"",IF(B163&lt;='podpora limity'!B8,"výše žádosti o spolufinancování odpovídá pravidlům NSA","výše žádosti o spolufinancování neodpovídá pravidlům NSA, nároky na podporu musí být sníženy"))</f>
        <v/>
      </c>
      <c r="D164" s="83"/>
    </row>
    <row r="165" spans="1:4" ht="13.5" thickTop="1" x14ac:dyDescent="0.2"/>
  </sheetData>
  <sheetProtection algorithmName="SHA-512" hashValue="otRQvqiDI+D47pC/0/2O6YULxONHbe/WpzMQEuZDZwtQuZLVXgOXhdTQdABgbeCZ12VYk6L7IeihCiBknwz7Pw==" saltValue="TkEgv/BOgKOQ4vIlUlEQYQ==" spinCount="100000" sheet="1" objects="1" scenarios="1" selectLockedCells="1"/>
  <protectedRanges>
    <protectedRange sqref="B55:B57" name="Oblast1"/>
  </protectedRanges>
  <conditionalFormatting sqref="B163">
    <cfRule type="cellIs" dxfId="3" priority="8" operator="greaterThan">
      <formula>0.7</formula>
    </cfRule>
  </conditionalFormatting>
  <conditionalFormatting sqref="B164">
    <cfRule type="containsText" dxfId="2" priority="7" operator="containsText" text="sníženy">
      <formula>NOT(ISERROR(SEARCH("sníženy",B164)))</formula>
    </cfRule>
  </conditionalFormatting>
  <conditionalFormatting sqref="B121">
    <cfRule type="cellIs" dxfId="1" priority="4" operator="greaterThan">
      <formula>0.7</formula>
    </cfRule>
  </conditionalFormatting>
  <conditionalFormatting sqref="B122">
    <cfRule type="containsText" dxfId="0" priority="1" operator="containsText" text="snížit">
      <formula>NOT(ISERROR(SEARCH("snížit",B122)))</formula>
    </cfRule>
  </conditionalFormatting>
  <dataValidations count="2">
    <dataValidation allowBlank="1" showInputMessage="1" showErrorMessage="1" error="Podíl požadované podpory je příliš vysoký. Je nutné snížit dílčí podíly požadované podpory u vybraných položek." sqref="B121" xr:uid="{2B273DF3-6A27-4AB6-9D6C-822515480BF0}"/>
    <dataValidation allowBlank="1" showInputMessage="1" showErrorMessage="1" error="Podíl požadované podpory je příliš vysoký. Je nutné snížit tento dílčí podíl požadované podpory u této položky." sqref="B146 B149 B152 B155 B158 B161" xr:uid="{0996FE44-362A-4E42-930F-D4954E13899E}"/>
  </dataValidations>
  <pageMargins left="0.7" right="0.7" top="0.78740157499999996" bottom="0.78740157499999996" header="0.3" footer="0.3"/>
  <pageSetup paperSize="9" orientation="portrait" r:id="rId1"/>
  <rowBreaks count="1" manualBreakCount="1">
    <brk id="5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xr:uid="{AB62A025-1121-47B4-9EDF-6DE0CF3D4662}">
          <x14:formula1>
            <xm:f>ČÍSELNÍKY!$B$2:$B$4</xm:f>
          </x14:formula1>
          <xm:sqref>B6</xm:sqref>
        </x14:dataValidation>
        <x14:dataValidation type="list" allowBlank="1" showInputMessage="1" showErrorMessage="1" xr:uid="{0D2AEE79-5582-4827-82C1-FAB8B716CAC9}">
          <x14:formula1>
            <xm:f>ČÍSELNÍKY!$C$2:$C$7</xm:f>
          </x14:formula1>
          <xm:sqref>B7</xm:sqref>
        </x14:dataValidation>
        <x14:dataValidation type="list" allowBlank="1" showInputMessage="1" showErrorMessage="1" xr:uid="{754AF3FA-E3E2-46B5-8B5F-8F94D1419FB3}">
          <x14:formula1>
            <xm:f>ČÍSELNÍKY!$D$2:$D$11</xm:f>
          </x14:formula1>
          <xm:sqref>B9</xm:sqref>
        </x14:dataValidation>
        <x14:dataValidation type="list" allowBlank="1" showInputMessage="1" showErrorMessage="1" xr:uid="{539608FE-3619-43B3-930B-910CC9251E87}">
          <x14:formula1>
            <xm:f>ČÍSELNÍKY!$F$2:$F$10</xm:f>
          </x14:formula1>
          <xm:sqref>B11</xm:sqref>
        </x14:dataValidation>
        <x14:dataValidation type="list" allowBlank="1" showInputMessage="1" showErrorMessage="1" xr:uid="{4E21036F-D014-4F9B-B652-220A961DB0A4}">
          <x14:formula1>
            <xm:f>ČÍSELNÍKY!$G$2:$G$3</xm:f>
          </x14:formula1>
          <xm:sqref>B40 B55:B57</xm:sqref>
        </x14:dataValidation>
        <x14:dataValidation type="list" allowBlank="1" showInputMessage="1" showErrorMessage="1" xr:uid="{B1E5BB41-3A16-4AAE-99F1-57E1A60C2BA8}">
          <x14:formula1>
            <xm:f>ČÍSELNÍKY!$H$2:$H$15</xm:f>
          </x14:formula1>
          <xm:sqref>B23 B27 B31 B35 B84</xm:sqref>
        </x14:dataValidation>
        <x14:dataValidation type="list" allowBlank="1" showInputMessage="1" showErrorMessage="1" xr:uid="{4BF9B0A3-1035-461D-9404-D431495DC955}">
          <x14:formula1>
            <xm:f>ČÍSELNÍKY!$A$2:$A$3</xm:f>
          </x14:formula1>
          <xm:sqref>B5</xm:sqref>
        </x14:dataValidation>
        <x14:dataValidation type="list" allowBlank="1" showInputMessage="1" showErrorMessage="1" xr:uid="{E6F87D7D-C4E7-4F35-8190-D7CC25415F22}">
          <x14:formula1>
            <xm:f>ČÍSELNÍKY!$E$2:$E$5</xm:f>
          </x14:formula1>
          <xm:sqref>B10</xm:sqref>
        </x14:dataValidation>
        <x14:dataValidation type="list" allowBlank="1" showInputMessage="1" showErrorMessage="1" xr:uid="{2C98CA84-038D-4B1D-A1FC-EB1DE0BDD503}">
          <x14:formula1>
            <xm:f>ČÍSELNÍKY!$I$2:$I$6</xm:f>
          </x14:formula1>
          <xm:sqref>B60:B61</xm:sqref>
        </x14:dataValidation>
        <x14:dataValidation type="list" allowBlank="1" showInputMessage="1" showErrorMessage="1" xr:uid="{09CA91A8-EE0C-4825-8D08-1F5B101A3B3B}">
          <x14:formula1>
            <xm:f>ČÍSELNÍKY!$J$2:$J$2</xm:f>
          </x14:formula1>
          <xm:sqref>B78</xm:sqref>
        </x14:dataValidation>
        <x14:dataValidation type="list" allowBlank="1" showInputMessage="1" showErrorMessage="1" xr:uid="{E581FFEA-211C-4C56-879C-124314EB6B5B}">
          <x14:formula1>
            <xm:f>ČÍSELNÍKY!$I$2:$I$7</xm:f>
          </x14:formula1>
          <xm:sqref>B62</xm:sqref>
        </x14:dataValidation>
        <x14:dataValidation type="list" allowBlank="1" showInputMessage="1" showErrorMessage="1" xr:uid="{142DDEB6-89FF-4640-B460-D9E72B53ECCA}">
          <x14:formula1>
            <xm:f>ČÍSELNÍKY!$K$2:$K$7</xm:f>
          </x14:formula1>
          <xm:sqref>B14</xm:sqref>
        </x14:dataValidation>
        <x14:dataValidation type="list" allowBlank="1" showInputMessage="1" showErrorMessage="1" xr:uid="{EE7DFCFB-3BE3-4851-966C-394B1CD4C9E6}">
          <x14:formula1>
            <xm:f>ČÍSELNÍKY!$L$2:$L$13</xm:f>
          </x14:formula1>
          <xm:sqref>B15 B67 B80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0053E8E4-D5F3-436C-967B-8E269C874F58}">
          <x14:formula1>
            <xm:f>0</xm:f>
          </x14:formula1>
          <x14:formula2>
            <xm:f>'podpora limity'!B7</xm:f>
          </x14:formula2>
          <xm:sqref>B117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5C0121CC-1570-4E22-B031-7865DF3C95CE}">
          <x14:formula1>
            <xm:f>0</xm:f>
          </x14:formula1>
          <x14:formula2>
            <xm:f>'podpora limity'!B2</xm:f>
          </x14:formula2>
          <xm:sqref>B102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B58E4C4B-B989-4C37-9079-7DBFA624435D}">
          <x14:formula1>
            <xm:f>0</xm:f>
          </x14:formula1>
          <x14:formula2>
            <xm:f>'podpora limity'!B3</xm:f>
          </x14:formula2>
          <xm:sqref>B105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FA349E93-B49D-4B08-AFB5-C7B3B656485F}">
          <x14:formula1>
            <xm:f>0</xm:f>
          </x14:formula1>
          <x14:formula2>
            <xm:f>'podpora limity'!B4</xm:f>
          </x14:formula2>
          <xm:sqref>B108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495187C2-7440-40B2-B66D-31B04821157D}">
          <x14:formula1>
            <xm:f>0</xm:f>
          </x14:formula1>
          <x14:formula2>
            <xm:f>'podpora limity'!B5</xm:f>
          </x14:formula2>
          <xm:sqref>B111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48D2F717-8F70-4803-BC21-D91B67C79C7D}">
          <x14:formula1>
            <xm:f>0</xm:f>
          </x14:formula1>
          <x14:formula2>
            <xm:f>'podpora limity'!B6</xm:f>
          </x14:formula2>
          <xm:sqref>B114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25BC0-60F0-4245-8634-BF64E9D0B472}">
  <dimension ref="A1:L15"/>
  <sheetViews>
    <sheetView workbookViewId="0">
      <pane ySplit="1" topLeftCell="A2" activePane="bottomLeft" state="frozen"/>
      <selection activeCell="H2" sqref="H2"/>
      <selection pane="bottomLeft" activeCell="O46" sqref="O46"/>
    </sheetView>
  </sheetViews>
  <sheetFormatPr defaultRowHeight="12.75" x14ac:dyDescent="0.2"/>
  <cols>
    <col min="1" max="1" width="26.6640625" style="32" hidden="1" customWidth="1"/>
    <col min="2" max="2" width="24.1640625" style="32" hidden="1" customWidth="1"/>
    <col min="3" max="3" width="26.33203125" style="32" hidden="1" customWidth="1"/>
    <col min="4" max="4" width="30" style="32" hidden="1" customWidth="1"/>
    <col min="5" max="5" width="38.5" style="32" hidden="1" customWidth="1"/>
    <col min="6" max="6" width="35.5" style="32" hidden="1" customWidth="1"/>
    <col min="7" max="7" width="33.83203125" style="32" hidden="1" customWidth="1"/>
    <col min="8" max="8" width="30" style="32" hidden="1" customWidth="1"/>
    <col min="9" max="9" width="55.1640625" style="32" hidden="1" customWidth="1"/>
    <col min="10" max="10" width="33.1640625" style="32" hidden="1" customWidth="1"/>
    <col min="11" max="11" width="35.1640625" style="108" hidden="1" customWidth="1"/>
    <col min="12" max="12" width="35.5" style="32" hidden="1" customWidth="1"/>
    <col min="13" max="13" width="33.6640625" style="32" customWidth="1"/>
    <col min="14" max="14" width="20.6640625" style="32" customWidth="1"/>
    <col min="15" max="15" width="13.5" style="32" customWidth="1"/>
    <col min="16" max="16" width="26.1640625" style="32" customWidth="1"/>
    <col min="17" max="16384" width="9.33203125" style="32"/>
  </cols>
  <sheetData>
    <row r="1" spans="1:12" s="74" customFormat="1" x14ac:dyDescent="0.2">
      <c r="A1" s="57" t="s">
        <v>204</v>
      </c>
      <c r="B1" s="57" t="s">
        <v>4</v>
      </c>
      <c r="C1" s="57" t="s">
        <v>5</v>
      </c>
      <c r="D1" s="57" t="s">
        <v>7</v>
      </c>
      <c r="E1" s="105" t="s">
        <v>8</v>
      </c>
      <c r="F1" s="105" t="s">
        <v>9</v>
      </c>
      <c r="G1" s="74" t="s">
        <v>128</v>
      </c>
      <c r="H1" s="74" t="s">
        <v>129</v>
      </c>
      <c r="I1" s="74" t="s">
        <v>130</v>
      </c>
      <c r="J1" s="74" t="s">
        <v>68</v>
      </c>
      <c r="K1" s="117" t="s">
        <v>60</v>
      </c>
      <c r="L1" s="74" t="s">
        <v>131</v>
      </c>
    </row>
    <row r="2" spans="1:12" x14ac:dyDescent="0.2">
      <c r="A2" s="32" t="s">
        <v>205</v>
      </c>
      <c r="B2" s="32" t="s">
        <v>132</v>
      </c>
      <c r="C2" s="32" t="s">
        <v>133</v>
      </c>
      <c r="D2" s="32" t="s">
        <v>207</v>
      </c>
      <c r="E2" s="32" t="s">
        <v>135</v>
      </c>
      <c r="F2" s="32" t="s">
        <v>136</v>
      </c>
      <c r="G2" s="32" t="s">
        <v>137</v>
      </c>
      <c r="H2" s="32" t="s">
        <v>138</v>
      </c>
      <c r="I2" s="32" t="s">
        <v>139</v>
      </c>
      <c r="J2" s="32" t="s">
        <v>140</v>
      </c>
      <c r="K2" s="108">
        <v>2021</v>
      </c>
      <c r="L2" s="32">
        <v>1</v>
      </c>
    </row>
    <row r="3" spans="1:12" x14ac:dyDescent="0.2">
      <c r="A3" s="32" t="s">
        <v>206</v>
      </c>
      <c r="B3" s="32" t="s">
        <v>141</v>
      </c>
      <c r="C3" s="32" t="s">
        <v>142</v>
      </c>
      <c r="D3" s="32" t="s">
        <v>208</v>
      </c>
      <c r="E3" s="32" t="s">
        <v>144</v>
      </c>
      <c r="F3" s="32" t="s">
        <v>145</v>
      </c>
      <c r="G3" s="32" t="s">
        <v>146</v>
      </c>
      <c r="H3" s="32" t="s">
        <v>147</v>
      </c>
      <c r="I3" s="32" t="s">
        <v>148</v>
      </c>
      <c r="K3" s="108">
        <v>2022</v>
      </c>
      <c r="L3" s="32">
        <v>2</v>
      </c>
    </row>
    <row r="4" spans="1:12" x14ac:dyDescent="0.2">
      <c r="B4" s="32" t="s">
        <v>149</v>
      </c>
      <c r="C4" s="32" t="s">
        <v>150</v>
      </c>
      <c r="D4" s="32" t="s">
        <v>209</v>
      </c>
      <c r="E4" s="32" t="s">
        <v>152</v>
      </c>
      <c r="F4" s="32" t="s">
        <v>153</v>
      </c>
      <c r="H4" s="32" t="s">
        <v>154</v>
      </c>
      <c r="I4" s="32" t="s">
        <v>155</v>
      </c>
      <c r="K4" s="108">
        <v>2023</v>
      </c>
      <c r="L4" s="32">
        <v>3</v>
      </c>
    </row>
    <row r="5" spans="1:12" x14ac:dyDescent="0.2">
      <c r="C5" s="32" t="s">
        <v>156</v>
      </c>
      <c r="D5" s="32" t="s">
        <v>134</v>
      </c>
      <c r="E5" s="32" t="s">
        <v>158</v>
      </c>
      <c r="F5" s="32" t="s">
        <v>159</v>
      </c>
      <c r="H5" s="32" t="s">
        <v>160</v>
      </c>
      <c r="I5" s="32" t="s">
        <v>161</v>
      </c>
      <c r="K5" s="108">
        <v>2024</v>
      </c>
      <c r="L5" s="32">
        <v>4</v>
      </c>
    </row>
    <row r="6" spans="1:12" x14ac:dyDescent="0.2">
      <c r="C6" s="32" t="s">
        <v>162</v>
      </c>
      <c r="D6" s="32" t="s">
        <v>143</v>
      </c>
      <c r="F6" s="32" t="s">
        <v>164</v>
      </c>
      <c r="H6" s="32" t="s">
        <v>165</v>
      </c>
      <c r="I6" s="32" t="s">
        <v>166</v>
      </c>
      <c r="K6" s="108">
        <v>2025</v>
      </c>
      <c r="L6" s="32">
        <v>5</v>
      </c>
    </row>
    <row r="7" spans="1:12" x14ac:dyDescent="0.2">
      <c r="D7" s="32" t="s">
        <v>151</v>
      </c>
      <c r="F7" s="32" t="s">
        <v>168</v>
      </c>
      <c r="H7" s="32" t="s">
        <v>169</v>
      </c>
      <c r="I7" s="32" t="s">
        <v>140</v>
      </c>
      <c r="K7" s="108">
        <v>2026</v>
      </c>
      <c r="L7" s="32">
        <v>6</v>
      </c>
    </row>
    <row r="8" spans="1:12" x14ac:dyDescent="0.2">
      <c r="D8" s="32" t="s">
        <v>157</v>
      </c>
      <c r="F8" s="32" t="s">
        <v>171</v>
      </c>
      <c r="H8" s="32" t="s">
        <v>172</v>
      </c>
      <c r="L8" s="32">
        <v>7</v>
      </c>
    </row>
    <row r="9" spans="1:12" x14ac:dyDescent="0.2">
      <c r="D9" s="32" t="s">
        <v>163</v>
      </c>
      <c r="F9" s="32" t="s">
        <v>173</v>
      </c>
      <c r="H9" s="32" t="s">
        <v>174</v>
      </c>
      <c r="L9" s="32">
        <v>8</v>
      </c>
    </row>
    <row r="10" spans="1:12" x14ac:dyDescent="0.2">
      <c r="D10" s="32" t="s">
        <v>167</v>
      </c>
      <c r="F10" s="32" t="s">
        <v>175</v>
      </c>
      <c r="H10" s="32" t="s">
        <v>176</v>
      </c>
      <c r="L10" s="32">
        <v>9</v>
      </c>
    </row>
    <row r="11" spans="1:12" x14ac:dyDescent="0.2">
      <c r="D11" s="32" t="s">
        <v>170</v>
      </c>
      <c r="H11" s="32" t="s">
        <v>177</v>
      </c>
      <c r="L11" s="32">
        <v>10</v>
      </c>
    </row>
    <row r="12" spans="1:12" x14ac:dyDescent="0.2">
      <c r="H12" s="32" t="s">
        <v>178</v>
      </c>
      <c r="L12" s="32">
        <v>11</v>
      </c>
    </row>
    <row r="13" spans="1:12" x14ac:dyDescent="0.2">
      <c r="H13" s="32" t="s">
        <v>179</v>
      </c>
      <c r="L13" s="32">
        <v>12</v>
      </c>
    </row>
    <row r="14" spans="1:12" x14ac:dyDescent="0.2">
      <c r="H14" s="32" t="s">
        <v>180</v>
      </c>
    </row>
    <row r="15" spans="1:12" x14ac:dyDescent="0.2">
      <c r="H15" s="32" t="s">
        <v>181</v>
      </c>
    </row>
  </sheetData>
  <sheetProtection algorithmName="SHA-512" hashValue="UVdPrAsOKgXqWCHBS1/ItG1LR/bxXoEHBnCcf5lmHw8teLBIoFAH12jA34wW0d4O9EPmJOVGu05kGUlSpH2t4g==" saltValue="gOVVAIiwxNF/HU9cP7uAyA==" spinCount="100000" sheet="1" objects="1" scenarios="1"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BBCB8-DB38-4F65-A90B-96B58F5EF839}">
  <dimension ref="A1:E8"/>
  <sheetViews>
    <sheetView topLeftCell="H1" workbookViewId="0">
      <selection sqref="A1:G1048576"/>
    </sheetView>
  </sheetViews>
  <sheetFormatPr defaultRowHeight="12.75" x14ac:dyDescent="0.2"/>
  <cols>
    <col min="1" max="1" width="46.33203125" style="32" hidden="1" customWidth="1"/>
    <col min="2" max="2" width="17.83203125" style="108" hidden="1" customWidth="1"/>
    <col min="3" max="4" width="17.1640625" style="32" hidden="1" customWidth="1"/>
    <col min="5" max="5" width="9.33203125" style="32" hidden="1" customWidth="1"/>
    <col min="6" max="7" width="0" style="32" hidden="1" customWidth="1"/>
    <col min="8" max="16384" width="9.33203125" style="32"/>
  </cols>
  <sheetData>
    <row r="1" spans="1:4" x14ac:dyDescent="0.2">
      <c r="A1" s="106" t="s">
        <v>182</v>
      </c>
      <c r="B1" s="107" t="s">
        <v>183</v>
      </c>
      <c r="D1" s="108" t="s">
        <v>184</v>
      </c>
    </row>
    <row r="2" spans="1:4" x14ac:dyDescent="0.2">
      <c r="A2" s="109" t="s">
        <v>185</v>
      </c>
      <c r="B2" s="110">
        <v>1</v>
      </c>
      <c r="D2" s="110">
        <v>1</v>
      </c>
    </row>
    <row r="3" spans="1:4" x14ac:dyDescent="0.2">
      <c r="A3" s="109" t="s">
        <v>186</v>
      </c>
      <c r="B3" s="110">
        <v>1</v>
      </c>
      <c r="D3" s="110">
        <v>1</v>
      </c>
    </row>
    <row r="4" spans="1:4" x14ac:dyDescent="0.2">
      <c r="A4" s="109" t="s">
        <v>187</v>
      </c>
      <c r="B4" s="110">
        <v>1</v>
      </c>
      <c r="D4" s="110">
        <v>1</v>
      </c>
    </row>
    <row r="5" spans="1:4" x14ac:dyDescent="0.2">
      <c r="A5" s="109" t="s">
        <v>188</v>
      </c>
      <c r="B5" s="110">
        <v>1</v>
      </c>
      <c r="D5" s="110">
        <v>0.1</v>
      </c>
    </row>
    <row r="6" spans="1:4" x14ac:dyDescent="0.2">
      <c r="A6" s="109" t="s">
        <v>189</v>
      </c>
      <c r="B6" s="110">
        <v>1</v>
      </c>
      <c r="D6" s="110">
        <v>0.25</v>
      </c>
    </row>
    <row r="7" spans="1:4" x14ac:dyDescent="0.2">
      <c r="A7" s="109" t="s">
        <v>190</v>
      </c>
      <c r="B7" s="110">
        <v>1</v>
      </c>
      <c r="D7" s="110">
        <v>1</v>
      </c>
    </row>
    <row r="8" spans="1:4" x14ac:dyDescent="0.2">
      <c r="A8" s="106" t="s">
        <v>191</v>
      </c>
      <c r="B8" s="111">
        <v>0.7</v>
      </c>
    </row>
  </sheetData>
  <sheetProtection algorithmName="SHA-512" hashValue="0NBoPbbpPpFWjJPoORo3rQi4F37zrByyi5UNQ5ppmXVyAd49vLOh78QoIO96sSBJ2iqc1nOFVR9UCqqMqn1ZcA==" saltValue="YrS4OiBAbIkGWC4n9mX+Zw==" spinCount="100000" sheet="1" objects="1" scenarios="1" selectLockedCells="1" selectUnlockedCell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2" ma:contentTypeDescription="Vytvoří nový dokument" ma:contentTypeScope="" ma:versionID="62e2e147c363e14ad6fb5b24037579a8">
  <xsd:schema xmlns:xsd="http://www.w3.org/2001/XMLSchema" xmlns:xs="http://www.w3.org/2001/XMLSchema" xmlns:p="http://schemas.microsoft.com/office/2006/metadata/properties" xmlns:ns2="c2dd9244-2547-4197-b4bd-e7d270d73f7a" targetNamespace="http://schemas.microsoft.com/office/2006/metadata/properties" ma:root="true" ma:fieldsID="632ea632903f6c17bcc5fd97b3147bc8" ns2:_="">
    <xsd:import namespace="c2dd9244-2547-4197-b4bd-e7d270d73f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5E4251-E2DB-405C-9393-2238CA810D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CB120D-9477-49F1-B64C-034D31052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96D6D6-9A09-49B7-8E33-EA0625909A4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</vt:lpstr>
      <vt:lpstr>ČÍSELNÍKY</vt:lpstr>
      <vt:lpstr>podpora limity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Šampalíková Kateřina</cp:lastModifiedBy>
  <cp:revision/>
  <dcterms:created xsi:type="dcterms:W3CDTF">2020-05-31T14:29:47Z</dcterms:created>
  <dcterms:modified xsi:type="dcterms:W3CDTF">2022-08-05T08:01:38Z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